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Guest" reservationPassword="DF45"/>
  <workbookPr defaultThemeVersion="124226"/>
  <bookViews>
    <workbookView xWindow="14505" yWindow="-15" windowWidth="14340" windowHeight="12795"/>
  </bookViews>
  <sheets>
    <sheet name="Sheet1" sheetId="1" r:id="rId1"/>
    <sheet name="Sheet2" sheetId="2" r:id="rId2"/>
    <sheet name="Sheet3" sheetId="3" r:id="rId3"/>
    <sheet name="Лист1" sheetId="4" r:id="rId4"/>
  </sheets>
  <calcPr calcId="125725"/>
</workbook>
</file>

<file path=xl/calcChain.xml><?xml version="1.0" encoding="utf-8"?>
<calcChain xmlns="http://schemas.openxmlformats.org/spreadsheetml/2006/main">
  <c r="BH123" i="1"/>
  <c r="Y123"/>
  <c r="BP80"/>
  <c r="BN80"/>
  <c r="BL80"/>
  <c r="BJ80"/>
  <c r="BH80"/>
  <c r="BB72" l="1"/>
  <c r="Q14"/>
  <c r="Q138"/>
  <c r="BG138" s="1"/>
  <c r="Q139"/>
  <c r="BG139" s="1"/>
  <c r="Q140"/>
  <c r="BG140" s="1"/>
  <c r="BI168"/>
  <c r="BI167"/>
  <c r="AS53"/>
  <c r="AS72"/>
  <c r="AS107"/>
  <c r="AS106"/>
  <c r="AS108"/>
  <c r="AS78"/>
  <c r="BH55"/>
  <c r="BH162"/>
  <c r="BH167" s="1"/>
  <c r="BH168" s="1"/>
  <c r="BH140"/>
  <c r="BH142"/>
  <c r="BH143"/>
  <c r="BH144"/>
  <c r="BH145"/>
  <c r="BH146"/>
  <c r="BH151"/>
  <c r="BH157"/>
  <c r="Y8"/>
  <c r="Y10"/>
  <c r="Y11"/>
  <c r="Y12"/>
  <c r="Y13"/>
  <c r="Y15"/>
  <c r="Y16"/>
  <c r="Y17"/>
  <c r="Y18"/>
  <c r="Y19"/>
  <c r="Y20"/>
  <c r="Y21"/>
  <c r="Y23"/>
  <c r="Q125"/>
  <c r="BG125" s="1"/>
  <c r="BL125" s="1"/>
  <c r="Q126"/>
  <c r="BG126" s="1"/>
  <c r="BL126" s="1"/>
  <c r="Q127"/>
  <c r="BG127" s="1"/>
  <c r="Q128"/>
  <c r="BG128" s="1"/>
  <c r="BL128" s="1"/>
  <c r="Q129"/>
  <c r="BG129" s="1"/>
  <c r="Q106"/>
  <c r="BG106" s="1"/>
  <c r="Q107"/>
  <c r="BG107" s="1"/>
  <c r="Q108"/>
  <c r="BG108" s="1"/>
  <c r="Q109"/>
  <c r="BG109" s="1"/>
  <c r="Q110"/>
  <c r="BG110" s="1"/>
  <c r="BL110" s="1"/>
  <c r="Q111"/>
  <c r="BG111" s="1"/>
  <c r="Q112"/>
  <c r="BG112" s="1"/>
  <c r="Q113"/>
  <c r="BG113" s="1"/>
  <c r="Q114"/>
  <c r="BG114" s="1"/>
  <c r="Q115"/>
  <c r="BG115" s="1"/>
  <c r="Q116"/>
  <c r="BG116" s="1"/>
  <c r="Q117"/>
  <c r="BG117" s="1"/>
  <c r="Q118"/>
  <c r="BG118" s="1"/>
  <c r="Q119"/>
  <c r="BG119" s="1"/>
  <c r="BL119" s="1"/>
  <c r="Q120"/>
  <c r="BG120" s="1"/>
  <c r="Q121"/>
  <c r="BG121" s="1"/>
  <c r="Q122"/>
  <c r="BG122" s="1"/>
  <c r="BL122" s="1"/>
  <c r="Q123"/>
  <c r="BG123" s="1"/>
  <c r="Q124"/>
  <c r="BG124" s="1"/>
  <c r="Q105"/>
  <c r="BG105" s="1"/>
  <c r="Q73"/>
  <c r="BG73" s="1"/>
  <c r="Q74"/>
  <c r="BG74" s="1"/>
  <c r="Q75"/>
  <c r="BG75" s="1"/>
  <c r="Q76"/>
  <c r="BG76" s="1"/>
  <c r="Q77"/>
  <c r="BG77" s="1"/>
  <c r="Q78"/>
  <c r="BG78" s="1"/>
  <c r="Q79"/>
  <c r="BG79" s="1"/>
  <c r="Q80"/>
  <c r="BG80" s="1"/>
  <c r="Q81"/>
  <c r="BG81" s="1"/>
  <c r="Q82"/>
  <c r="BG82" s="1"/>
  <c r="Q83"/>
  <c r="BG83" s="1"/>
  <c r="Q84"/>
  <c r="BG84" s="1"/>
  <c r="Q85"/>
  <c r="BG85" s="1"/>
  <c r="Q86"/>
  <c r="BG86" s="1"/>
  <c r="Q87"/>
  <c r="BG87" s="1"/>
  <c r="Q88"/>
  <c r="BG88" s="1"/>
  <c r="BL88" s="1"/>
  <c r="Q89"/>
  <c r="BG89" s="1"/>
  <c r="Q90"/>
  <c r="BG90" s="1"/>
  <c r="Q91"/>
  <c r="BG91" s="1"/>
  <c r="Q92"/>
  <c r="BG92" s="1"/>
  <c r="Q93"/>
  <c r="BG93" s="1"/>
  <c r="Q94"/>
  <c r="BG94" s="1"/>
  <c r="Q95"/>
  <c r="BG95" s="1"/>
  <c r="Q96"/>
  <c r="BG96" s="1"/>
  <c r="Q72"/>
  <c r="BG72" s="1"/>
  <c r="BH124"/>
  <c r="BH118"/>
  <c r="BH113"/>
  <c r="BH112"/>
  <c r="BH111"/>
  <c r="BH105"/>
  <c r="BH96"/>
  <c r="BH93"/>
  <c r="BH91"/>
  <c r="BH90"/>
  <c r="BH78"/>
  <c r="BH76"/>
  <c r="BH74"/>
  <c r="BH73"/>
  <c r="BH46"/>
  <c r="BH41"/>
  <c r="BH50"/>
  <c r="BH39"/>
  <c r="BH45"/>
  <c r="BH40"/>
  <c r="BH47"/>
  <c r="BH20"/>
  <c r="BH19"/>
  <c r="BH23"/>
  <c r="BH6"/>
  <c r="BH18"/>
  <c r="BH16"/>
  <c r="BH10"/>
  <c r="BH13"/>
  <c r="BH8"/>
  <c r="BH11"/>
  <c r="BH127"/>
  <c r="BH129"/>
  <c r="BH120"/>
  <c r="BH107"/>
  <c r="BH117"/>
  <c r="BH116"/>
  <c r="BH109"/>
  <c r="BH114"/>
  <c r="BH108"/>
  <c r="BH94"/>
  <c r="BH83"/>
  <c r="BH72"/>
  <c r="BH84"/>
  <c r="BH92"/>
  <c r="BH85"/>
  <c r="BH89"/>
  <c r="BH81"/>
  <c r="BH77"/>
  <c r="BH86"/>
  <c r="BH79"/>
  <c r="BH75"/>
  <c r="BH56"/>
  <c r="BH53"/>
  <c r="BH49"/>
  <c r="BH44"/>
  <c r="BH51"/>
  <c r="BH43"/>
  <c r="BH48"/>
  <c r="BH42"/>
  <c r="BH7"/>
  <c r="BH12"/>
  <c r="BH21"/>
  <c r="BH15"/>
  <c r="BB7"/>
  <c r="BB8"/>
  <c r="BB10"/>
  <c r="BB11"/>
  <c r="BB12"/>
  <c r="BB13"/>
  <c r="BB15"/>
  <c r="BB16"/>
  <c r="BB17"/>
  <c r="BB18"/>
  <c r="BB19"/>
  <c r="BB20"/>
  <c r="BB21"/>
  <c r="BB23"/>
  <c r="BB39"/>
  <c r="BB40"/>
  <c r="BB41"/>
  <c r="BB42"/>
  <c r="BB43"/>
  <c r="BB45"/>
  <c r="BB46"/>
  <c r="BB47"/>
  <c r="BB48"/>
  <c r="BB49"/>
  <c r="BB50"/>
  <c r="BB51"/>
  <c r="BB53"/>
  <c r="BB54"/>
  <c r="BB55"/>
  <c r="BB56"/>
  <c r="BB73"/>
  <c r="BB74"/>
  <c r="BB75"/>
  <c r="BB76"/>
  <c r="BB77"/>
  <c r="BB78"/>
  <c r="BB79"/>
  <c r="BB81"/>
  <c r="BB82"/>
  <c r="BB83"/>
  <c r="BB84"/>
  <c r="BB85"/>
  <c r="BB86"/>
  <c r="BB87"/>
  <c r="BB89"/>
  <c r="BB90"/>
  <c r="BB91"/>
  <c r="BB92"/>
  <c r="BB93"/>
  <c r="BB94"/>
  <c r="BB95"/>
  <c r="BB96"/>
  <c r="BB105"/>
  <c r="BB107"/>
  <c r="BB108"/>
  <c r="BB109"/>
  <c r="BB111"/>
  <c r="BB112"/>
  <c r="BB113"/>
  <c r="BB114"/>
  <c r="BB115"/>
  <c r="BB116"/>
  <c r="BB117"/>
  <c r="BB118"/>
  <c r="BB120"/>
  <c r="BB121"/>
  <c r="BB123"/>
  <c r="BB124"/>
  <c r="BB129"/>
  <c r="BB139"/>
  <c r="BB140"/>
  <c r="BB141"/>
  <c r="BB142"/>
  <c r="BB143"/>
  <c r="BB144"/>
  <c r="BB145"/>
  <c r="BB146"/>
  <c r="BB148"/>
  <c r="BB149"/>
  <c r="BB150"/>
  <c r="BB151"/>
  <c r="BB152"/>
  <c r="BB153"/>
  <c r="BB155"/>
  <c r="BB156"/>
  <c r="BB157"/>
  <c r="BB158"/>
  <c r="BB160"/>
  <c r="BB161"/>
  <c r="BB162"/>
  <c r="BB6"/>
  <c r="AS7"/>
  <c r="AS8"/>
  <c r="AS10"/>
  <c r="AS11"/>
  <c r="AS12"/>
  <c r="AS13"/>
  <c r="AS14"/>
  <c r="AS15"/>
  <c r="AS16"/>
  <c r="AS17"/>
  <c r="AS18"/>
  <c r="AS19"/>
  <c r="AS20"/>
  <c r="AS21"/>
  <c r="AS23"/>
  <c r="AS39"/>
  <c r="AS40"/>
  <c r="AS41"/>
  <c r="AS42"/>
  <c r="AS43"/>
  <c r="AS44"/>
  <c r="AS45"/>
  <c r="AS46"/>
  <c r="AS47"/>
  <c r="AS48"/>
  <c r="AS49"/>
  <c r="AS50"/>
  <c r="BF50" s="1"/>
  <c r="AS51"/>
  <c r="AS54"/>
  <c r="AS55"/>
  <c r="AS56"/>
  <c r="AS73"/>
  <c r="AS74"/>
  <c r="AS75"/>
  <c r="AS76"/>
  <c r="AS77"/>
  <c r="AS79"/>
  <c r="AS80"/>
  <c r="AS81"/>
  <c r="AS82"/>
  <c r="AS83"/>
  <c r="AS84"/>
  <c r="AS85"/>
  <c r="AS86"/>
  <c r="AS87"/>
  <c r="AS89"/>
  <c r="AS90"/>
  <c r="AS91"/>
  <c r="AS92"/>
  <c r="AS93"/>
  <c r="AS94"/>
  <c r="AS96"/>
  <c r="AS105"/>
  <c r="AS109"/>
  <c r="AS111"/>
  <c r="AS112"/>
  <c r="AS113"/>
  <c r="AS114"/>
  <c r="AS115"/>
  <c r="AS116"/>
  <c r="AS117"/>
  <c r="AS118"/>
  <c r="AS120"/>
  <c r="AS121"/>
  <c r="AS123"/>
  <c r="AS124"/>
  <c r="AS129"/>
  <c r="AS138"/>
  <c r="AS139"/>
  <c r="AS140"/>
  <c r="AS141"/>
  <c r="AS142"/>
  <c r="AS143"/>
  <c r="AS144"/>
  <c r="AS145"/>
  <c r="AS146"/>
  <c r="AS148"/>
  <c r="AS149"/>
  <c r="AS150"/>
  <c r="AS151"/>
  <c r="AS152"/>
  <c r="AS153"/>
  <c r="AS155"/>
  <c r="AS156"/>
  <c r="AS157"/>
  <c r="AS158"/>
  <c r="AS160"/>
  <c r="AS161"/>
  <c r="AS162"/>
  <c r="AS6"/>
  <c r="AG8"/>
  <c r="BF8" s="1"/>
  <c r="AG10"/>
  <c r="BF10" s="1"/>
  <c r="AG11"/>
  <c r="AG12"/>
  <c r="BF12" s="1"/>
  <c r="AG13"/>
  <c r="BF13" s="1"/>
  <c r="AG15"/>
  <c r="AG16"/>
  <c r="BF16" s="1"/>
  <c r="AG17"/>
  <c r="BF17" s="1"/>
  <c r="AG18"/>
  <c r="BF18" s="1"/>
  <c r="AG19"/>
  <c r="AG20"/>
  <c r="BF20" s="1"/>
  <c r="AG21"/>
  <c r="BF21" s="1"/>
  <c r="AG23"/>
  <c r="BF23" s="1"/>
  <c r="AG39"/>
  <c r="AG40"/>
  <c r="AG41"/>
  <c r="BF41" s="1"/>
  <c r="AG42"/>
  <c r="AG43"/>
  <c r="AG44"/>
  <c r="AG45"/>
  <c r="AG46"/>
  <c r="AG47"/>
  <c r="AG48"/>
  <c r="AG49"/>
  <c r="AG51"/>
  <c r="AG52"/>
  <c r="AG53"/>
  <c r="AG54"/>
  <c r="AG55"/>
  <c r="AG56"/>
  <c r="AG72"/>
  <c r="AG73"/>
  <c r="AG74"/>
  <c r="AG75"/>
  <c r="AG76"/>
  <c r="AG77"/>
  <c r="AG78"/>
  <c r="AG79"/>
  <c r="AG80"/>
  <c r="AG81"/>
  <c r="AG82"/>
  <c r="AG83"/>
  <c r="AG84"/>
  <c r="AG85"/>
  <c r="AG86"/>
  <c r="AG87"/>
  <c r="AG89"/>
  <c r="AG90"/>
  <c r="AG91"/>
  <c r="AG92"/>
  <c r="AG93"/>
  <c r="AG94"/>
  <c r="AG95"/>
  <c r="AG96"/>
  <c r="AG105"/>
  <c r="AG106"/>
  <c r="AG107"/>
  <c r="AG108"/>
  <c r="AG109"/>
  <c r="AG111"/>
  <c r="AG112"/>
  <c r="AG113"/>
  <c r="AG114"/>
  <c r="AG115"/>
  <c r="AG116"/>
  <c r="AG117"/>
  <c r="AG118"/>
  <c r="AG120"/>
  <c r="AG121"/>
  <c r="AG122"/>
  <c r="AG123"/>
  <c r="BF123" s="1"/>
  <c r="AG124"/>
  <c r="AG127"/>
  <c r="AG129"/>
  <c r="AG138"/>
  <c r="AG139"/>
  <c r="AG140"/>
  <c r="AG141"/>
  <c r="AG142"/>
  <c r="AG143"/>
  <c r="AG144"/>
  <c r="AG145"/>
  <c r="AG146"/>
  <c r="AG148"/>
  <c r="AG149"/>
  <c r="AG150"/>
  <c r="AG151"/>
  <c r="AG152"/>
  <c r="AG153"/>
  <c r="AG156"/>
  <c r="AG157"/>
  <c r="AG158"/>
  <c r="AG160"/>
  <c r="AG161"/>
  <c r="AG162"/>
  <c r="AG7"/>
  <c r="Y162"/>
  <c r="BF162" s="1"/>
  <c r="Y138"/>
  <c r="BF138" s="1"/>
  <c r="Y139"/>
  <c r="Y140"/>
  <c r="BF140" s="1"/>
  <c r="Y141"/>
  <c r="BF141" s="1"/>
  <c r="Y142"/>
  <c r="BF142" s="1"/>
  <c r="Y143"/>
  <c r="Y144"/>
  <c r="BF144" s="1"/>
  <c r="Y145"/>
  <c r="BF145" s="1"/>
  <c r="Y146"/>
  <c r="BF146" s="1"/>
  <c r="Y148"/>
  <c r="Y149"/>
  <c r="BF149" s="1"/>
  <c r="Y150"/>
  <c r="BF150" s="1"/>
  <c r="Y151"/>
  <c r="BF151" s="1"/>
  <c r="Y152"/>
  <c r="Y153"/>
  <c r="BF153" s="1"/>
  <c r="Y155"/>
  <c r="BF155" s="1"/>
  <c r="Y156"/>
  <c r="BF156" s="1"/>
  <c r="Y157"/>
  <c r="BF157" s="1"/>
  <c r="Y158"/>
  <c r="BF158" s="1"/>
  <c r="Y160"/>
  <c r="BF160" s="1"/>
  <c r="Y161"/>
  <c r="BF161" s="1"/>
  <c r="Y112"/>
  <c r="Y113"/>
  <c r="BF113" s="1"/>
  <c r="Y114"/>
  <c r="BF114" s="1"/>
  <c r="Y115"/>
  <c r="Y116"/>
  <c r="BF116" s="1"/>
  <c r="Y117"/>
  <c r="BF117" s="1"/>
  <c r="Y118"/>
  <c r="BF118" s="1"/>
  <c r="Y120"/>
  <c r="BF120" s="1"/>
  <c r="Y121"/>
  <c r="BF121" s="1"/>
  <c r="BL121" s="1"/>
  <c r="BN121" s="1"/>
  <c r="BP121" s="1"/>
  <c r="BR121" s="1"/>
  <c r="Y124"/>
  <c r="BF124" s="1"/>
  <c r="Y127"/>
  <c r="BF127" s="1"/>
  <c r="Y129"/>
  <c r="BF129" s="1"/>
  <c r="Y89"/>
  <c r="BF89" s="1"/>
  <c r="Y90"/>
  <c r="Y91"/>
  <c r="Y92"/>
  <c r="BF92" s="1"/>
  <c r="Y93"/>
  <c r="Y94"/>
  <c r="Y95"/>
  <c r="Y96"/>
  <c r="Y105"/>
  <c r="Y106"/>
  <c r="Y107"/>
  <c r="Y108"/>
  <c r="BF108" s="1"/>
  <c r="Y109"/>
  <c r="Y111"/>
  <c r="Y72"/>
  <c r="Y73"/>
  <c r="Y74"/>
  <c r="Y75"/>
  <c r="Y76"/>
  <c r="Y77"/>
  <c r="Y78"/>
  <c r="Y79"/>
  <c r="Y80"/>
  <c r="Y81"/>
  <c r="Y82"/>
  <c r="Y83"/>
  <c r="Y84"/>
  <c r="Y85"/>
  <c r="Y86"/>
  <c r="Y87"/>
  <c r="BF40"/>
  <c r="Y42"/>
  <c r="Y43"/>
  <c r="Y44"/>
  <c r="Y45"/>
  <c r="Y46"/>
  <c r="Y47"/>
  <c r="Y48"/>
  <c r="Y49"/>
  <c r="Y51"/>
  <c r="Y53"/>
  <c r="Y54"/>
  <c r="Y55"/>
  <c r="BF55" s="1"/>
  <c r="Y56"/>
  <c r="Y39"/>
  <c r="BF39" s="1"/>
  <c r="Y6"/>
  <c r="BF6" s="1"/>
  <c r="Q40"/>
  <c r="BG40" s="1"/>
  <c r="Q41"/>
  <c r="BG41" s="1"/>
  <c r="Q42"/>
  <c r="BG42" s="1"/>
  <c r="Q43"/>
  <c r="BG43" s="1"/>
  <c r="Q44"/>
  <c r="BG44" s="1"/>
  <c r="Q45"/>
  <c r="BG45" s="1"/>
  <c r="Q46"/>
  <c r="BG46" s="1"/>
  <c r="Q47"/>
  <c r="BG47" s="1"/>
  <c r="Q48"/>
  <c r="BG48" s="1"/>
  <c r="Q49"/>
  <c r="BG49" s="1"/>
  <c r="Q50"/>
  <c r="BG50" s="1"/>
  <c r="Q51"/>
  <c r="BG51" s="1"/>
  <c r="Q52"/>
  <c r="BG52" s="1"/>
  <c r="Q53"/>
  <c r="BG53" s="1"/>
  <c r="Q54"/>
  <c r="BG54" s="1"/>
  <c r="Q55"/>
  <c r="BG55" s="1"/>
  <c r="Q56"/>
  <c r="BG56" s="1"/>
  <c r="Q39"/>
  <c r="BG39" s="1"/>
  <c r="Q7"/>
  <c r="BG7" s="1"/>
  <c r="Q8"/>
  <c r="BG8" s="1"/>
  <c r="Q9"/>
  <c r="BG9" s="1"/>
  <c r="Q10"/>
  <c r="BG10" s="1"/>
  <c r="Q11"/>
  <c r="BG11" s="1"/>
  <c r="Q12"/>
  <c r="BG12" s="1"/>
  <c r="Q13"/>
  <c r="BG13" s="1"/>
  <c r="BG14"/>
  <c r="Q15"/>
  <c r="BG15" s="1"/>
  <c r="Q16"/>
  <c r="BG16" s="1"/>
  <c r="Q17"/>
  <c r="BG17" s="1"/>
  <c r="Q18"/>
  <c r="BG18" s="1"/>
  <c r="Q19"/>
  <c r="BG19" s="1"/>
  <c r="Q20"/>
  <c r="BG20" s="1"/>
  <c r="Q21"/>
  <c r="BG21" s="1"/>
  <c r="Q22"/>
  <c r="BG22" s="1"/>
  <c r="Q23"/>
  <c r="BG23" s="1"/>
  <c r="Q6"/>
  <c r="BG6" s="1"/>
  <c r="Q141"/>
  <c r="BG141" s="1"/>
  <c r="Q142"/>
  <c r="BG142" s="1"/>
  <c r="Q143"/>
  <c r="BG143" s="1"/>
  <c r="Q144"/>
  <c r="BG144" s="1"/>
  <c r="Q145"/>
  <c r="BG145" s="1"/>
  <c r="Q146"/>
  <c r="BG146" s="1"/>
  <c r="Q147"/>
  <c r="BG147" s="1"/>
  <c r="BL147" s="1"/>
  <c r="Q148"/>
  <c r="BG148" s="1"/>
  <c r="Q149"/>
  <c r="BG149" s="1"/>
  <c r="Q150"/>
  <c r="BG150" s="1"/>
  <c r="Q151"/>
  <c r="BG151" s="1"/>
  <c r="Q152"/>
  <c r="BG152" s="1"/>
  <c r="Q153"/>
  <c r="BG153" s="1"/>
  <c r="Q154"/>
  <c r="BG154" s="1"/>
  <c r="BL154" s="1"/>
  <c r="Q155"/>
  <c r="BG155" s="1"/>
  <c r="Q156"/>
  <c r="BG156" s="1"/>
  <c r="Q157"/>
  <c r="BG157" s="1"/>
  <c r="Q158"/>
  <c r="BG158" s="1"/>
  <c r="Q159"/>
  <c r="BG159" s="1"/>
  <c r="Q160"/>
  <c r="BG160" s="1"/>
  <c r="Q161"/>
  <c r="BG161" s="1"/>
  <c r="Q162"/>
  <c r="BG162" s="1"/>
  <c r="BH164"/>
  <c r="BF111" l="1"/>
  <c r="BF94"/>
  <c r="BF90"/>
  <c r="BF85"/>
  <c r="BF81"/>
  <c r="BF77"/>
  <c r="BF73"/>
  <c r="BF54"/>
  <c r="BF49"/>
  <c r="BL95"/>
  <c r="BF112"/>
  <c r="BF95"/>
  <c r="BF91"/>
  <c r="BF86"/>
  <c r="BF82"/>
  <c r="BF78"/>
  <c r="BF74"/>
  <c r="BF46"/>
  <c r="BF42"/>
  <c r="BF96"/>
  <c r="BF87"/>
  <c r="BF83"/>
  <c r="BF79"/>
  <c r="BF75"/>
  <c r="BF56"/>
  <c r="BF47"/>
  <c r="BF43"/>
  <c r="BF152"/>
  <c r="BF148"/>
  <c r="BF143"/>
  <c r="BF139"/>
  <c r="BF109"/>
  <c r="BF105"/>
  <c r="BF84"/>
  <c r="BF80"/>
  <c r="BF76"/>
  <c r="BF48"/>
  <c r="BF44"/>
  <c r="BF7"/>
  <c r="BG167"/>
  <c r="BG168" s="1"/>
  <c r="BF19"/>
  <c r="BF15"/>
  <c r="BF51"/>
  <c r="BF107"/>
  <c r="BF115"/>
  <c r="BF93"/>
  <c r="BF11"/>
  <c r="BF53"/>
  <c r="BF106"/>
  <c r="BF72"/>
  <c r="BF45"/>
  <c r="BF167" l="1"/>
  <c r="BF168" s="1"/>
  <c r="BF164"/>
  <c r="BJ7" l="1"/>
  <c r="BL7" s="1"/>
  <c r="BN7" s="1"/>
  <c r="BP7" s="1"/>
  <c r="BR7" s="1"/>
  <c r="BJ12"/>
  <c r="BL12" s="1"/>
  <c r="BN12" s="1"/>
  <c r="BP12" s="1"/>
  <c r="BR12" s="1"/>
  <c r="BJ18"/>
  <c r="BL18" s="1"/>
  <c r="BN18" s="1"/>
  <c r="BP18" s="1"/>
  <c r="BR18" s="1"/>
  <c r="BJ23"/>
  <c r="BL23" s="1"/>
  <c r="BN23" s="1"/>
  <c r="BP23" s="1"/>
  <c r="BR23" s="1"/>
  <c r="BJ42"/>
  <c r="BL42" s="1"/>
  <c r="BN42" s="1"/>
  <c r="BP42" s="1"/>
  <c r="BR42" s="1"/>
  <c r="BJ46"/>
  <c r="BL46" s="1"/>
  <c r="BN46" s="1"/>
  <c r="BP46" s="1"/>
  <c r="BR46" s="1"/>
  <c r="BJ50"/>
  <c r="BL50" s="1"/>
  <c r="BN50" s="1"/>
  <c r="BP50" s="1"/>
  <c r="BR50" s="1"/>
  <c r="BJ56"/>
  <c r="BL56" s="1"/>
  <c r="BN56" s="1"/>
  <c r="BP56" s="1"/>
  <c r="BR56" s="1"/>
  <c r="BJ75"/>
  <c r="BL75" s="1"/>
  <c r="BN75" s="1"/>
  <c r="BP75" s="1"/>
  <c r="BJ79"/>
  <c r="BL79" s="1"/>
  <c r="BN79" s="1"/>
  <c r="BP79" s="1"/>
  <c r="BJ85"/>
  <c r="BL85" s="1"/>
  <c r="BN85" s="1"/>
  <c r="BP85" s="1"/>
  <c r="BJ91"/>
  <c r="BL91" s="1"/>
  <c r="BN91" s="1"/>
  <c r="BP91" s="1"/>
  <c r="BR91" s="1"/>
  <c r="BJ96"/>
  <c r="BL96" s="1"/>
  <c r="BN96" s="1"/>
  <c r="BP96" s="1"/>
  <c r="BR96" s="1"/>
  <c r="BJ109"/>
  <c r="BL109" s="1"/>
  <c r="BN109" s="1"/>
  <c r="BP109" s="1"/>
  <c r="BR109" s="1"/>
  <c r="BJ114"/>
  <c r="BL114" s="1"/>
  <c r="BN114" s="1"/>
  <c r="BP114" s="1"/>
  <c r="BR114" s="1"/>
  <c r="BJ120"/>
  <c r="BL120" s="1"/>
  <c r="BN120" s="1"/>
  <c r="BP120" s="1"/>
  <c r="BR120" s="1"/>
  <c r="BJ129"/>
  <c r="BL129" s="1"/>
  <c r="BN129" s="1"/>
  <c r="BP129" s="1"/>
  <c r="BR129" s="1"/>
  <c r="BJ145"/>
  <c r="BL145" s="1"/>
  <c r="BN145" s="1"/>
  <c r="BP145" s="1"/>
  <c r="BR145" s="1"/>
  <c r="BH139"/>
  <c r="BH156"/>
  <c r="BJ6"/>
  <c r="BL6" s="1"/>
  <c r="BN6" s="1"/>
  <c r="BP6" s="1"/>
  <c r="BR6" s="1"/>
  <c r="BJ11"/>
  <c r="BL11" s="1"/>
  <c r="BN11" s="1"/>
  <c r="BP11" s="1"/>
  <c r="BR11" s="1"/>
  <c r="BJ16"/>
  <c r="BL16" s="1"/>
  <c r="BN16" s="1"/>
  <c r="BP16" s="1"/>
  <c r="BR16" s="1"/>
  <c r="BJ21"/>
  <c r="BL21" s="1"/>
  <c r="BN21" s="1"/>
  <c r="BP21" s="1"/>
  <c r="BR21" s="1"/>
  <c r="BJ41"/>
  <c r="BL41" s="1"/>
  <c r="BN41" s="1"/>
  <c r="BP41" s="1"/>
  <c r="BR41" s="1"/>
  <c r="BJ45"/>
  <c r="BL45" s="1"/>
  <c r="BN45" s="1"/>
  <c r="BP45" s="1"/>
  <c r="BR45" s="1"/>
  <c r="BJ49"/>
  <c r="BL49" s="1"/>
  <c r="BN49" s="1"/>
  <c r="BP49" s="1"/>
  <c r="BR49" s="1"/>
  <c r="BJ55"/>
  <c r="BL55" s="1"/>
  <c r="BN55" s="1"/>
  <c r="BP55" s="1"/>
  <c r="BR55" s="1"/>
  <c r="BJ74"/>
  <c r="BL74" s="1"/>
  <c r="BN74" s="1"/>
  <c r="BP74" s="1"/>
  <c r="BR74" s="1"/>
  <c r="BJ78"/>
  <c r="BL78" s="1"/>
  <c r="BN78" s="1"/>
  <c r="BP78" s="1"/>
  <c r="BR78" s="1"/>
  <c r="BJ84"/>
  <c r="BL84" s="1"/>
  <c r="BN84" s="1"/>
  <c r="BP84" s="1"/>
  <c r="BR84" s="1"/>
  <c r="BJ90"/>
  <c r="BL90" s="1"/>
  <c r="BN90" s="1"/>
  <c r="BP90" s="1"/>
  <c r="BR90" s="1"/>
  <c r="BJ94"/>
  <c r="BL94" s="1"/>
  <c r="BN94" s="1"/>
  <c r="BP94" s="1"/>
  <c r="BR94" s="1"/>
  <c r="BJ108"/>
  <c r="BL108" s="1"/>
  <c r="BN108" s="1"/>
  <c r="BP108" s="1"/>
  <c r="BR108" s="1"/>
  <c r="BJ113"/>
  <c r="BL113" s="1"/>
  <c r="BN113" s="1"/>
  <c r="BP113" s="1"/>
  <c r="BR113" s="1"/>
  <c r="BJ118"/>
  <c r="BL118" s="1"/>
  <c r="BN118" s="1"/>
  <c r="BP118" s="1"/>
  <c r="BR118" s="1"/>
  <c r="BJ127"/>
  <c r="BL127" s="1"/>
  <c r="BN127" s="1"/>
  <c r="BP127" s="1"/>
  <c r="BR127" s="1"/>
  <c r="BJ140"/>
  <c r="BL140" s="1"/>
  <c r="BN140" s="1"/>
  <c r="BP140" s="1"/>
  <c r="BR140" s="1"/>
  <c r="BJ144"/>
  <c r="BL144" s="1"/>
  <c r="BN144" s="1"/>
  <c r="BP144" s="1"/>
  <c r="BR144" s="1"/>
  <c r="BH138"/>
  <c r="BH149"/>
  <c r="BJ149" s="1"/>
  <c r="BL149" s="1"/>
  <c r="BN149" s="1"/>
  <c r="BP149" s="1"/>
  <c r="BR149" s="1"/>
  <c r="BH155"/>
  <c r="BJ155" s="1"/>
  <c r="BL155" s="1"/>
  <c r="BH160"/>
  <c r="BJ10"/>
  <c r="BL10" s="1"/>
  <c r="BN10" s="1"/>
  <c r="BP10" s="1"/>
  <c r="BR10" s="1"/>
  <c r="BJ15"/>
  <c r="BL15" s="1"/>
  <c r="BN15" s="1"/>
  <c r="BP15" s="1"/>
  <c r="BR15" s="1"/>
  <c r="BJ20"/>
  <c r="BL20" s="1"/>
  <c r="BN20" s="1"/>
  <c r="BP20" s="1"/>
  <c r="BR20" s="1"/>
  <c r="BJ40"/>
  <c r="BL40" s="1"/>
  <c r="BN40" s="1"/>
  <c r="BP40" s="1"/>
  <c r="BR40" s="1"/>
  <c r="BJ44"/>
  <c r="BL44" s="1"/>
  <c r="BN44" s="1"/>
  <c r="BP44" s="1"/>
  <c r="BR44" s="1"/>
  <c r="BJ48"/>
  <c r="BL48" s="1"/>
  <c r="BN48" s="1"/>
  <c r="BP48" s="1"/>
  <c r="BR48" s="1"/>
  <c r="BJ53"/>
  <c r="BL53" s="1"/>
  <c r="BN53" s="1"/>
  <c r="BP53" s="1"/>
  <c r="BR53" s="1"/>
  <c r="BJ73"/>
  <c r="BL73" s="1"/>
  <c r="BN73" s="1"/>
  <c r="BP73" s="1"/>
  <c r="BR73" s="1"/>
  <c r="BJ77"/>
  <c r="BL77" s="1"/>
  <c r="BN77" s="1"/>
  <c r="BP77" s="1"/>
  <c r="BR77" s="1"/>
  <c r="BJ83"/>
  <c r="BL83" s="1"/>
  <c r="BN83" s="1"/>
  <c r="BP83" s="1"/>
  <c r="BJ89"/>
  <c r="BL89" s="1"/>
  <c r="BN89" s="1"/>
  <c r="BP89" s="1"/>
  <c r="BR89" s="1"/>
  <c r="BJ93"/>
  <c r="BL93" s="1"/>
  <c r="BN93" s="1"/>
  <c r="BP93" s="1"/>
  <c r="BR93" s="1"/>
  <c r="BJ107"/>
  <c r="BL107" s="1"/>
  <c r="BN107" s="1"/>
  <c r="BP107" s="1"/>
  <c r="BR107" s="1"/>
  <c r="BJ112"/>
  <c r="BL112" s="1"/>
  <c r="BN112" s="1"/>
  <c r="BP112" s="1"/>
  <c r="BR112" s="1"/>
  <c r="BJ117"/>
  <c r="BL117" s="1"/>
  <c r="BN117" s="1"/>
  <c r="BP117" s="1"/>
  <c r="BR117" s="1"/>
  <c r="BJ124"/>
  <c r="BL124" s="1"/>
  <c r="BN124" s="1"/>
  <c r="BP124" s="1"/>
  <c r="BR124" s="1"/>
  <c r="BJ139"/>
  <c r="BL139" s="1"/>
  <c r="BN139" s="1"/>
  <c r="BP139" s="1"/>
  <c r="BR139" s="1"/>
  <c r="BJ143"/>
  <c r="BL143" s="1"/>
  <c r="BN143" s="1"/>
  <c r="BP143" s="1"/>
  <c r="BR143" s="1"/>
  <c r="BJ157"/>
  <c r="BL157" s="1"/>
  <c r="BN157" s="1"/>
  <c r="BP157" s="1"/>
  <c r="BR157" s="1"/>
  <c r="BJ160"/>
  <c r="BL160" s="1"/>
  <c r="BN160" s="1"/>
  <c r="BP160" s="1"/>
  <c r="BR160" s="1"/>
  <c r="BH148"/>
  <c r="BJ148" s="1"/>
  <c r="BL148" s="1"/>
  <c r="BN148" s="1"/>
  <c r="BP148" s="1"/>
  <c r="BR148" s="1"/>
  <c r="BH153"/>
  <c r="BJ153" s="1"/>
  <c r="BL153" s="1"/>
  <c r="BN153" s="1"/>
  <c r="BP153" s="1"/>
  <c r="BH161"/>
  <c r="BJ161" s="1"/>
  <c r="BL161" s="1"/>
  <c r="BN161" s="1"/>
  <c r="BP161" s="1"/>
  <c r="BR161" s="1"/>
  <c r="BH150"/>
  <c r="BJ150" s="1"/>
  <c r="BL150" s="1"/>
  <c r="BN150" s="1"/>
  <c r="BP150" s="1"/>
  <c r="BR150" s="1"/>
  <c r="BJ8"/>
  <c r="BL8" s="1"/>
  <c r="BN8" s="1"/>
  <c r="BP8" s="1"/>
  <c r="BR8" s="1"/>
  <c r="BJ13"/>
  <c r="BL13" s="1"/>
  <c r="BN13" s="1"/>
  <c r="BP13" s="1"/>
  <c r="BR13" s="1"/>
  <c r="BJ19"/>
  <c r="BL19" s="1"/>
  <c r="BN19" s="1"/>
  <c r="BP19" s="1"/>
  <c r="BR19" s="1"/>
  <c r="BJ39"/>
  <c r="BL39" s="1"/>
  <c r="BN39" s="1"/>
  <c r="BP39" s="1"/>
  <c r="BR39" s="1"/>
  <c r="BJ43"/>
  <c r="BL43" s="1"/>
  <c r="BN43" s="1"/>
  <c r="BP43" s="1"/>
  <c r="BR43" s="1"/>
  <c r="BJ47"/>
  <c r="BL47" s="1"/>
  <c r="BN47" s="1"/>
  <c r="BP47" s="1"/>
  <c r="BR47" s="1"/>
  <c r="BJ51"/>
  <c r="BL51" s="1"/>
  <c r="BN51" s="1"/>
  <c r="BP51" s="1"/>
  <c r="BR51" s="1"/>
  <c r="BJ76"/>
  <c r="BL76" s="1"/>
  <c r="BN76" s="1"/>
  <c r="BP76" s="1"/>
  <c r="BR76" s="1"/>
  <c r="BJ81"/>
  <c r="BL81" s="1"/>
  <c r="BN81" s="1"/>
  <c r="BP81" s="1"/>
  <c r="BR81" s="1"/>
  <c r="BJ86"/>
  <c r="BL86" s="1"/>
  <c r="BN86" s="1"/>
  <c r="BP86" s="1"/>
  <c r="BR86" s="1"/>
  <c r="BJ92"/>
  <c r="BL92" s="1"/>
  <c r="BN92" s="1"/>
  <c r="BP92" s="1"/>
  <c r="BR92" s="1"/>
  <c r="BJ105"/>
  <c r="BL105" s="1"/>
  <c r="BN105" s="1"/>
  <c r="BP105" s="1"/>
  <c r="BR105" s="1"/>
  <c r="BJ111"/>
  <c r="BL111" s="1"/>
  <c r="BN111" s="1"/>
  <c r="BP111" s="1"/>
  <c r="BR111" s="1"/>
  <c r="BJ116"/>
  <c r="BL116" s="1"/>
  <c r="BN116" s="1"/>
  <c r="BP116" s="1"/>
  <c r="BR116" s="1"/>
  <c r="BJ123"/>
  <c r="BL123" s="1"/>
  <c r="BN123" s="1"/>
  <c r="BP123" s="1"/>
  <c r="BR123" s="1"/>
  <c r="BJ138"/>
  <c r="BL138" s="1"/>
  <c r="BN138" s="1"/>
  <c r="BP138" s="1"/>
  <c r="BR138" s="1"/>
  <c r="BJ142"/>
  <c r="BL142" s="1"/>
  <c r="BN142" s="1"/>
  <c r="BP142" s="1"/>
  <c r="BR142" s="1"/>
  <c r="BJ146"/>
  <c r="BL146" s="1"/>
  <c r="BN146" s="1"/>
  <c r="BP146" s="1"/>
  <c r="BR146" s="1"/>
  <c r="BJ151"/>
  <c r="BL151" s="1"/>
  <c r="BN151" s="1"/>
  <c r="BP151" s="1"/>
  <c r="BR151" s="1"/>
  <c r="BJ156"/>
  <c r="BL156" s="1"/>
  <c r="BN156" s="1"/>
  <c r="BP156" s="1"/>
  <c r="BR156" s="1"/>
  <c r="BJ162"/>
  <c r="BL162" s="1"/>
  <c r="BN162" s="1"/>
  <c r="BP162" s="1"/>
  <c r="BR162" s="1"/>
  <c r="BH141"/>
  <c r="BJ141" s="1"/>
  <c r="BL141" s="1"/>
  <c r="BN141" s="1"/>
  <c r="BP141" s="1"/>
  <c r="BR141" s="1"/>
  <c r="BH152"/>
  <c r="BJ152" s="1"/>
  <c r="BL152" s="1"/>
  <c r="BN152" s="1"/>
  <c r="BP152" s="1"/>
  <c r="BR152" s="1"/>
  <c r="BH158"/>
  <c r="BJ158" s="1"/>
  <c r="BL158" s="1"/>
  <c r="BN158" s="1"/>
  <c r="BP158" s="1"/>
  <c r="BR158" s="1"/>
  <c r="BJ72"/>
  <c r="BL72" s="1"/>
  <c r="BN72" s="1"/>
  <c r="BP72" s="1"/>
  <c r="BR72" s="1"/>
</calcChain>
</file>

<file path=xl/sharedStrings.xml><?xml version="1.0" encoding="utf-8"?>
<sst xmlns="http://schemas.openxmlformats.org/spreadsheetml/2006/main" count="258" uniqueCount="203">
  <si>
    <t>Список студентов группы ТЭ-91</t>
  </si>
  <si>
    <t>№</t>
  </si>
  <si>
    <t>ФИО</t>
  </si>
  <si>
    <t>Баймурин Искандер Ермекович</t>
  </si>
  <si>
    <t>Варламов Владислав Андреевич</t>
  </si>
  <si>
    <t>Виноградов Сергей Владимирович</t>
  </si>
  <si>
    <t>Доленко Егор Константинович</t>
  </si>
  <si>
    <t>Дорофеев Андрей Викторович</t>
  </si>
  <si>
    <t>Емельянов Максим Михайлович</t>
  </si>
  <si>
    <t>Кашкорев Данила Владимирович</t>
  </si>
  <si>
    <t>Килижеков Константин Олегович</t>
  </si>
  <si>
    <t>Крылов Максим Витальевич</t>
  </si>
  <si>
    <t>Ламажап Алдар Айдашович</t>
  </si>
  <si>
    <t>Масютин Николай Евгеньевич</t>
  </si>
  <si>
    <t>Ондар Адыгжы Орланович</t>
  </si>
  <si>
    <t>Поткин Никита Алексеевич</t>
  </si>
  <si>
    <t>Почтарь Антон Сергеевич</t>
  </si>
  <si>
    <t>Тараканов Даниил Станиславович</t>
  </si>
  <si>
    <t>Тарулин Марк Анатольевич</t>
  </si>
  <si>
    <t>Трушкин Григорий Алексеевич</t>
  </si>
  <si>
    <t>Хвостов Артем Владимирович</t>
  </si>
  <si>
    <t>Список студентов группы ТЭ-92</t>
  </si>
  <si>
    <t>Баулин Игорь Дмитриевич</t>
  </si>
  <si>
    <t>Бурсковцев Даниил Сергеевич</t>
  </si>
  <si>
    <t>Гнездилов Никита Максимович</t>
  </si>
  <si>
    <t>Гурьянов Родион Александрович</t>
  </si>
  <si>
    <t>Екимова Екатерина Валерьевна</t>
  </si>
  <si>
    <t>Зайцев Владислав Дмитриевич</t>
  </si>
  <si>
    <t>Иванов Алексей Николаевич</t>
  </si>
  <si>
    <t>Кривов Денис Алексеевич</t>
  </si>
  <si>
    <t>Купчин Владислав Витальевич</t>
  </si>
  <si>
    <t>Ледовский Вадим Евгеньевич</t>
  </si>
  <si>
    <t>Муравьев Игорь Максимович</t>
  </si>
  <si>
    <t>Сибиркин Кирилл Олегович</t>
  </si>
  <si>
    <t>Симонова Ульяна Алексеевна</t>
  </si>
  <si>
    <t>Стадник Никита Александрович</t>
  </si>
  <si>
    <t>Федосеева Дарья Евгеньевна</t>
  </si>
  <si>
    <t>Хомколов Александр Сергеевич</t>
  </si>
  <si>
    <t>Чеканов Денис Валентинович</t>
  </si>
  <si>
    <t>Шпилевская Дарьяна Станиславовна</t>
  </si>
  <si>
    <t>Список студентов группы ЭН1-91</t>
  </si>
  <si>
    <t>Авдюхин Алексей Владимирович</t>
  </si>
  <si>
    <t>Айдель Андрей Вячеславович</t>
  </si>
  <si>
    <t>Власов Максим Андреевич</t>
  </si>
  <si>
    <t>Воронкова Софья Сергеевна</t>
  </si>
  <si>
    <t>Евдокимов Артем Сергеевич</t>
  </si>
  <si>
    <t>Жарковская Вероника Андреевна</t>
  </si>
  <si>
    <t>Илюшин Алексей Павлович</t>
  </si>
  <si>
    <t>Кобзарь Екатерина Сергеевна</t>
  </si>
  <si>
    <t>Копылов Данил Дмитриевич</t>
  </si>
  <si>
    <t>Кузнецов Родион Сергеевич</t>
  </si>
  <si>
    <t>Ловансай Сенгпхачан</t>
  </si>
  <si>
    <t>Манько Иван Геннадьевич</t>
  </si>
  <si>
    <t>Медуница Александр Дмитриевич</t>
  </si>
  <si>
    <t>Михальченко Юлия Романовна</t>
  </si>
  <si>
    <t>Моисеева Алина Михайловна</t>
  </si>
  <si>
    <t>Новиков Дмитрий Дмитриевич</t>
  </si>
  <si>
    <t>Пири Блессед</t>
  </si>
  <si>
    <t>Плотников Данил Денисович</t>
  </si>
  <si>
    <t>Пуховский Александр Дмитриевич</t>
  </si>
  <si>
    <t>Рябчиков Алексей Александрович</t>
  </si>
  <si>
    <t>Фёдорова Кристина Михайловна</t>
  </si>
  <si>
    <t>Ханадеев Феликс Викторович</t>
  </si>
  <si>
    <t>Цыганенко Алексей Дмитриевич</t>
  </si>
  <si>
    <t>Якушкин Максим Валерьевич</t>
  </si>
  <si>
    <t>Ярыгин Алексей Михайлович</t>
  </si>
  <si>
    <t>Список студентов группы ЭН1-92</t>
  </si>
  <si>
    <t>Азаренко Андрей Валерьевич</t>
  </si>
  <si>
    <t>Балаганский Павел Андреевич</t>
  </si>
  <si>
    <t>Барон Артур Эдуардович</t>
  </si>
  <si>
    <t>Безносюк Данил Юрьевич</t>
  </si>
  <si>
    <t>Величко Анастасия Андреевна</t>
  </si>
  <si>
    <t>Волкова Светлана Федоровна</t>
  </si>
  <si>
    <t>Дикун Александр Александрович</t>
  </si>
  <si>
    <t>Жданова Алена Дмитриевна</t>
  </si>
  <si>
    <t>Кантаев Вячеслав Дмитриевич</t>
  </si>
  <si>
    <t>Карасёв Сергей Валерьевич</t>
  </si>
  <si>
    <t>Кузнецов Матвей Андреевич</t>
  </si>
  <si>
    <t>Кузнецова Кристина Артемовна</t>
  </si>
  <si>
    <t>Мазайкин Владислав Евгеньевич</t>
  </si>
  <si>
    <t>Нагорная Анастасия Юрьевна</t>
  </si>
  <si>
    <t>Нурушев Абай Кайратович</t>
  </si>
  <si>
    <t>Панзеева Елена Андреевна</t>
  </si>
  <si>
    <t>Перескоков Николай Сергеевич</t>
  </si>
  <si>
    <t>Рысбек Нурила</t>
  </si>
  <si>
    <t>Скопич Илья Алексеевич</t>
  </si>
  <si>
    <t>Соломенников Александр Сергеевич</t>
  </si>
  <si>
    <t>Талгат Ескендир</t>
  </si>
  <si>
    <t>Торрес Трубникова Марио Александр -</t>
  </si>
  <si>
    <t>Филиппов Александр Евгеньевич</t>
  </si>
  <si>
    <t>Шеломенцева Дарья Александровна</t>
  </si>
  <si>
    <t>Яковлева Марина Дмитриевна</t>
  </si>
  <si>
    <t>Список студентов группы ЭН1-95</t>
  </si>
  <si>
    <t>Азаров Денис Александрович</t>
  </si>
  <si>
    <t>Байтыков Ринат Евгеньевич</t>
  </si>
  <si>
    <t>Бедрик Екатерина Владимировна</t>
  </si>
  <si>
    <t>Безгинов Александр Александрович</t>
  </si>
  <si>
    <t>Горбунова Марина Александровна</t>
  </si>
  <si>
    <t>Деревенец Анна Егоровна</t>
  </si>
  <si>
    <t>Ермакова Александра Евгеньевна</t>
  </si>
  <si>
    <t>Жаткин Никита Алексеевич</t>
  </si>
  <si>
    <t>Ильина Виктория Владимировна</t>
  </si>
  <si>
    <t>Каплинский Даниил Семенович</t>
  </si>
  <si>
    <t>Капченко Андрей Александрович</t>
  </si>
  <si>
    <t>Клименко Даниил Вадимович</t>
  </si>
  <si>
    <t>Кузнецов Арсений Олегович</t>
  </si>
  <si>
    <t>Маадыр-оол Тана Аясовна</t>
  </si>
  <si>
    <t>Михайлов Максим Алексеевич</t>
  </si>
  <si>
    <t>Нечепуренко Вадим Борисович</t>
  </si>
  <si>
    <t>Сидун Никита Васильевич</t>
  </si>
  <si>
    <t>Соснин Евгений Романович</t>
  </si>
  <si>
    <t>Степанова Екатерина Сергеевна</t>
  </si>
  <si>
    <t>Тетерятников Сергей Артёмович</t>
  </si>
  <si>
    <t>Фомина Элеонора Вячеславовна</t>
  </si>
  <si>
    <t>Харитонов Юрий Сергеевич</t>
  </si>
  <si>
    <t>Чаптыкова Влада Максимовна</t>
  </si>
  <si>
    <t>Чирва Ирина Михайловна</t>
  </si>
  <si>
    <t>Шулус Маргарита Витальевна</t>
  </si>
  <si>
    <t>Эк0</t>
  </si>
  <si>
    <t>Эк1</t>
  </si>
  <si>
    <t>Эк2</t>
  </si>
  <si>
    <t>Эк3</t>
  </si>
  <si>
    <t>Эк4</t>
  </si>
  <si>
    <t>Эк5</t>
  </si>
  <si>
    <t>нет</t>
  </si>
  <si>
    <t>Эк6</t>
  </si>
  <si>
    <t>Эк7</t>
  </si>
  <si>
    <t>Эк8Т?</t>
  </si>
  <si>
    <t>Лаб41</t>
  </si>
  <si>
    <t>I_R3</t>
  </si>
  <si>
    <t>dI_R3</t>
  </si>
  <si>
    <t>Прям</t>
  </si>
  <si>
    <t>2*Мгр</t>
  </si>
  <si>
    <t>Iкрест</t>
  </si>
  <si>
    <t>Зад</t>
  </si>
  <si>
    <t>Лаб6</t>
  </si>
  <si>
    <t>погрВрГ</t>
  </si>
  <si>
    <t>стат.погр врГ</t>
  </si>
  <si>
    <t>ПогрВязГ</t>
  </si>
  <si>
    <t>ВязГ</t>
  </si>
  <si>
    <t>СрВрГл</t>
  </si>
  <si>
    <t>Лаб5</t>
  </si>
  <si>
    <t>пгИзбДав</t>
  </si>
  <si>
    <t>ИзбДавл</t>
  </si>
  <si>
    <t>пгГам1</t>
  </si>
  <si>
    <t>Гам1</t>
  </si>
  <si>
    <t>пг_dH</t>
  </si>
  <si>
    <t>Гитог</t>
  </si>
  <si>
    <t>пгГитог</t>
  </si>
  <si>
    <t>З_1</t>
  </si>
  <si>
    <t>З_2</t>
  </si>
  <si>
    <t>З_3</t>
  </si>
  <si>
    <t>ум5/3</t>
  </si>
  <si>
    <t>не, 1</t>
  </si>
  <si>
    <t>ув6/5</t>
  </si>
  <si>
    <t>Эн1-95</t>
  </si>
  <si>
    <t>Экз1_8</t>
  </si>
  <si>
    <t>Лаб7</t>
  </si>
  <si>
    <t>Оси</t>
  </si>
  <si>
    <t>Ln(I4)</t>
  </si>
  <si>
    <t>dLn(I4)</t>
  </si>
  <si>
    <t>T грЦел</t>
  </si>
  <si>
    <t>Aвых эВ</t>
  </si>
  <si>
    <t>З_1???</t>
  </si>
  <si>
    <t>EX_Sum</t>
  </si>
  <si>
    <t>L4_Sum</t>
  </si>
  <si>
    <t>L6_Sum</t>
  </si>
  <si>
    <t>L5_Sum</t>
  </si>
  <si>
    <t>L7_Sum</t>
  </si>
  <si>
    <t>Lab_Dist</t>
  </si>
  <si>
    <t>ТЭ-91,92;Эн1-91,92</t>
  </si>
  <si>
    <t>I2aft</t>
  </si>
  <si>
    <t>dolgi</t>
  </si>
  <si>
    <t>4657LD</t>
  </si>
  <si>
    <t>467LD</t>
  </si>
  <si>
    <t>Ex4657LD</t>
  </si>
  <si>
    <t>457LD</t>
  </si>
  <si>
    <t>7LD</t>
  </si>
  <si>
    <t>LD</t>
  </si>
  <si>
    <t>4LD</t>
  </si>
  <si>
    <t>Ex4657</t>
  </si>
  <si>
    <t>Ex6</t>
  </si>
  <si>
    <t>Average</t>
  </si>
  <si>
    <t>LabCorr</t>
  </si>
  <si>
    <t>RATpredv</t>
  </si>
  <si>
    <t>68posit</t>
  </si>
  <si>
    <t>Ex5LD</t>
  </si>
  <si>
    <t>FinalRAT</t>
  </si>
  <si>
    <t>weights=</t>
  </si>
  <si>
    <t>1.1xRATING</t>
  </si>
  <si>
    <t>no2_RAT</t>
  </si>
  <si>
    <t>bonus</t>
  </si>
  <si>
    <t>не доп.</t>
  </si>
  <si>
    <t>не яв.</t>
  </si>
  <si>
    <t>&gt;=50</t>
  </si>
  <si>
    <t>&gt;=73</t>
  </si>
  <si>
    <t>&gt;=87</t>
  </si>
  <si>
    <t>хор.</t>
  </si>
  <si>
    <t>отл.</t>
  </si>
  <si>
    <t>удовл.</t>
  </si>
  <si>
    <t>LabInet_Aver</t>
  </si>
  <si>
    <t>Ex_rat</t>
  </si>
  <si>
    <t>ExLD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</si>
</sst>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214C5E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5F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275E7D"/>
      </right>
      <top/>
      <bottom style="medium">
        <color rgb="FF275E7D"/>
      </bottom>
      <diagonal/>
    </border>
    <border>
      <left style="medium">
        <color rgb="FF275E7D"/>
      </left>
      <right style="medium">
        <color rgb="FF275E7D"/>
      </right>
      <top style="medium">
        <color rgb="FF275E7D"/>
      </top>
      <bottom style="medium">
        <color rgb="FF275E7D"/>
      </bottom>
      <diagonal/>
    </border>
    <border>
      <left/>
      <right style="medium">
        <color rgb="FF275E7D"/>
      </right>
      <top style="medium">
        <color rgb="FF275E7D"/>
      </top>
      <bottom style="medium">
        <color rgb="FF275E7D"/>
      </bottom>
      <diagonal/>
    </border>
    <border>
      <left style="medium">
        <color rgb="FF275E7D"/>
      </left>
      <right style="medium">
        <color rgb="FF275E7D"/>
      </right>
      <top/>
      <bottom style="medium">
        <color rgb="FF275E7D"/>
      </bottom>
      <diagonal/>
    </border>
    <border>
      <left/>
      <right/>
      <top/>
      <bottom style="medium">
        <color rgb="FF275E7D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 applyAlignment="1" applyProtection="1">
      <alignment horizontal="right" wrapText="1" inden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1" applyBorder="1" applyAlignment="1" applyProtection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" fillId="2" borderId="1" xfId="1" applyFill="1" applyBorder="1" applyAlignment="1" applyProtection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1" fillId="2" borderId="0" xfId="1" applyFill="1" applyBorder="1" applyAlignment="1" applyProtection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" fillId="0" borderId="0" xfId="1" applyBorder="1" applyAlignment="1" applyProtection="1">
      <alignment horizontal="left" wrapText="1"/>
    </xf>
    <xf numFmtId="0" fontId="0" fillId="0" borderId="0" xfId="0" applyFill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9" fontId="10" fillId="0" borderId="0" xfId="2" applyFont="1"/>
    <xf numFmtId="9" fontId="0" fillId="0" borderId="0" xfId="2" applyFont="1"/>
    <xf numFmtId="9" fontId="9" fillId="0" borderId="0" xfId="0" applyNumberFormat="1" applyFont="1"/>
    <xf numFmtId="9" fontId="8" fillId="0" borderId="0" xfId="0" applyNumberFormat="1" applyFont="1"/>
    <xf numFmtId="0" fontId="4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69"/>
  <sheetViews>
    <sheetView tabSelected="1" topLeftCell="C1" workbookViewId="0">
      <pane xSplit="3330" ySplit="1200" topLeftCell="BM97" activePane="bottomRight"/>
      <selection pane="topRight" activeCell="F1" sqref="F1:F1048576"/>
      <selection pane="bottomLeft" activeCell="C123" sqref="C123"/>
      <selection pane="bottomRight" activeCell="BM115" sqref="BM115"/>
    </sheetView>
  </sheetViews>
  <sheetFormatPr defaultRowHeight="15"/>
  <cols>
    <col min="1" max="1" width="5" customWidth="1"/>
    <col min="2" max="2" width="3.5703125" customWidth="1"/>
    <col min="3" max="3" width="32.85546875" customWidth="1"/>
    <col min="4" max="4" width="6.85546875" customWidth="1"/>
    <col min="5" max="5" width="6" customWidth="1"/>
    <col min="6" max="7" width="7.42578125" customWidth="1"/>
    <col min="8" max="9" width="7.28515625" customWidth="1"/>
    <col min="10" max="10" width="6.85546875" customWidth="1"/>
    <col min="11" max="12" width="6.5703125" customWidth="1"/>
    <col min="13" max="13" width="6.42578125" customWidth="1"/>
    <col min="14" max="14" width="7.28515625" customWidth="1"/>
    <col min="15" max="15" width="6.7109375" customWidth="1"/>
    <col min="16" max="16" width="6.28515625" customWidth="1"/>
    <col min="17" max="17" width="6.28515625" style="19" customWidth="1"/>
    <col min="18" max="18" width="6.28515625" customWidth="1"/>
    <col min="19" max="19" width="7" customWidth="1"/>
    <col min="25" max="25" width="9.140625" style="19"/>
    <col min="27" max="27" width="12.5703125" customWidth="1"/>
    <col min="33" max="33" width="9.140625" style="19"/>
    <col min="37" max="37" width="7.42578125" customWidth="1"/>
    <col min="38" max="38" width="6.140625" customWidth="1"/>
    <col min="39" max="39" width="7.5703125" customWidth="1"/>
    <col min="40" max="40" width="6.28515625" customWidth="1"/>
    <col min="41" max="41" width="7.5703125" customWidth="1"/>
    <col min="42" max="42" width="6.140625" customWidth="1"/>
    <col min="43" max="43" width="6.5703125" customWidth="1"/>
    <col min="44" max="44" width="5.42578125" customWidth="1"/>
    <col min="45" max="45" width="8.42578125" style="19" customWidth="1"/>
    <col min="54" max="54" width="9.140625" style="19"/>
    <col min="58" max="58" width="12.28515625" style="21" customWidth="1"/>
    <col min="59" max="60" width="9.140625" style="21"/>
    <col min="66" max="66" width="9.140625" style="28"/>
    <col min="68" max="68" width="9.140625" style="27"/>
    <col min="69" max="69" width="9.140625" style="30"/>
    <col min="70" max="70" width="9.140625" style="26"/>
  </cols>
  <sheetData>
    <row r="1" spans="1:71">
      <c r="C1" t="s">
        <v>155</v>
      </c>
      <c r="H1" t="s">
        <v>118</v>
      </c>
      <c r="I1" t="s">
        <v>119</v>
      </c>
      <c r="J1" t="s">
        <v>120</v>
      </c>
      <c r="K1" t="s">
        <v>121</v>
      </c>
      <c r="L1" t="s">
        <v>122</v>
      </c>
      <c r="M1" t="s">
        <v>123</v>
      </c>
      <c r="N1" t="s">
        <v>125</v>
      </c>
      <c r="O1" t="s">
        <v>126</v>
      </c>
      <c r="P1" t="s">
        <v>127</v>
      </c>
      <c r="Q1" s="19" t="s">
        <v>164</v>
      </c>
      <c r="S1" t="s">
        <v>128</v>
      </c>
      <c r="Y1" s="19" t="s">
        <v>165</v>
      </c>
      <c r="AA1" t="s">
        <v>135</v>
      </c>
      <c r="AG1" s="19" t="s">
        <v>166</v>
      </c>
      <c r="AI1" t="s">
        <v>141</v>
      </c>
      <c r="AS1" s="19" t="s">
        <v>167</v>
      </c>
      <c r="AU1" t="s">
        <v>157</v>
      </c>
      <c r="BB1" s="19" t="s">
        <v>168</v>
      </c>
      <c r="BD1" t="s">
        <v>172</v>
      </c>
      <c r="BF1" s="21" t="s">
        <v>200</v>
      </c>
      <c r="BG1" s="21" t="s">
        <v>201</v>
      </c>
      <c r="BH1" s="21" t="s">
        <v>169</v>
      </c>
      <c r="BJ1" s="21" t="s">
        <v>183</v>
      </c>
      <c r="BL1" s="21" t="s">
        <v>184</v>
      </c>
      <c r="BN1" s="28" t="s">
        <v>189</v>
      </c>
      <c r="BP1" s="27" t="s">
        <v>190</v>
      </c>
      <c r="BR1" s="26" t="s">
        <v>187</v>
      </c>
    </row>
    <row r="2" spans="1:71">
      <c r="C2" t="s">
        <v>170</v>
      </c>
      <c r="P2" t="s">
        <v>156</v>
      </c>
      <c r="S2" t="s">
        <v>129</v>
      </c>
      <c r="T2" t="s">
        <v>130</v>
      </c>
      <c r="U2" t="s">
        <v>131</v>
      </c>
      <c r="V2" t="s">
        <v>132</v>
      </c>
      <c r="W2" t="s">
        <v>133</v>
      </c>
      <c r="X2" t="s">
        <v>134</v>
      </c>
      <c r="AA2" t="s">
        <v>137</v>
      </c>
      <c r="AB2" t="s">
        <v>136</v>
      </c>
      <c r="AC2" t="s">
        <v>140</v>
      </c>
      <c r="AD2" t="s">
        <v>138</v>
      </c>
      <c r="AE2" t="s">
        <v>139</v>
      </c>
      <c r="AF2" t="s">
        <v>134</v>
      </c>
      <c r="AI2" t="s">
        <v>142</v>
      </c>
      <c r="AJ2" t="s">
        <v>143</v>
      </c>
      <c r="AK2" t="s">
        <v>144</v>
      </c>
      <c r="AL2" t="s">
        <v>145</v>
      </c>
      <c r="AM2" t="s">
        <v>146</v>
      </c>
      <c r="AN2" t="s">
        <v>147</v>
      </c>
      <c r="AO2" t="s">
        <v>148</v>
      </c>
      <c r="AP2" t="s">
        <v>149</v>
      </c>
      <c r="AQ2" t="s">
        <v>150</v>
      </c>
      <c r="AR2" t="s">
        <v>151</v>
      </c>
      <c r="AU2" t="s">
        <v>158</v>
      </c>
      <c r="AV2" t="s">
        <v>159</v>
      </c>
      <c r="AW2" t="s">
        <v>160</v>
      </c>
      <c r="AX2" t="s">
        <v>161</v>
      </c>
      <c r="AY2" t="s">
        <v>162</v>
      </c>
      <c r="AZ2" t="s">
        <v>163</v>
      </c>
      <c r="BA2" t="s">
        <v>150</v>
      </c>
      <c r="BE2" t="s">
        <v>188</v>
      </c>
      <c r="BF2" s="21">
        <v>0.2</v>
      </c>
      <c r="BG2" s="21">
        <v>0.4</v>
      </c>
      <c r="BH2" s="21">
        <v>0.4</v>
      </c>
      <c r="BJ2" s="21"/>
      <c r="BR2" s="26" t="s">
        <v>191</v>
      </c>
    </row>
    <row r="3" spans="1:71">
      <c r="A3" s="1"/>
      <c r="V3" t="s">
        <v>171</v>
      </c>
      <c r="AI3">
        <v>1</v>
      </c>
      <c r="AJ3">
        <v>2</v>
      </c>
      <c r="AK3">
        <v>3</v>
      </c>
      <c r="AL3">
        <v>4</v>
      </c>
      <c r="AM3">
        <v>5</v>
      </c>
      <c r="AN3">
        <v>1</v>
      </c>
      <c r="AO3">
        <v>2</v>
      </c>
      <c r="AP3">
        <v>1</v>
      </c>
      <c r="AQ3">
        <v>2</v>
      </c>
      <c r="AR3">
        <v>3</v>
      </c>
      <c r="AU3">
        <v>1</v>
      </c>
      <c r="AV3">
        <v>2</v>
      </c>
      <c r="AW3">
        <v>3</v>
      </c>
      <c r="AX3">
        <v>4</v>
      </c>
      <c r="AY3">
        <v>5</v>
      </c>
      <c r="AZ3">
        <v>1</v>
      </c>
      <c r="BA3">
        <v>2</v>
      </c>
    </row>
    <row r="4" spans="1:71" ht="15.75" thickBot="1">
      <c r="A4" s="33" t="s">
        <v>0</v>
      </c>
      <c r="B4" s="33"/>
      <c r="C4" s="33"/>
      <c r="D4" s="33"/>
      <c r="AP4" t="s">
        <v>154</v>
      </c>
      <c r="AQ4" t="s">
        <v>153</v>
      </c>
      <c r="AR4" t="s">
        <v>152</v>
      </c>
    </row>
    <row r="5" spans="1:71" ht="15.75" thickBot="1">
      <c r="A5" s="8" t="s">
        <v>1</v>
      </c>
      <c r="B5" s="9"/>
      <c r="C5" s="9" t="s">
        <v>2</v>
      </c>
      <c r="D5" s="9"/>
    </row>
    <row r="6" spans="1:71" ht="15.75" thickBot="1">
      <c r="A6" s="10">
        <v>1</v>
      </c>
      <c r="B6" s="2"/>
      <c r="C6" s="24" t="s">
        <v>3</v>
      </c>
      <c r="D6" s="4"/>
      <c r="I6">
        <v>0</v>
      </c>
      <c r="J6">
        <v>1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 s="19">
        <f>(I6+J6+K6+L6+M6+N6+O6+P6)/8</f>
        <v>0.25</v>
      </c>
      <c r="S6">
        <v>0.25</v>
      </c>
      <c r="T6">
        <v>0.25</v>
      </c>
      <c r="U6">
        <v>0.25</v>
      </c>
      <c r="V6">
        <v>0</v>
      </c>
      <c r="W6">
        <v>0</v>
      </c>
      <c r="X6">
        <v>0</v>
      </c>
      <c r="Y6" s="19">
        <f>(S6+T6+U6+V6+W6+X6)/6</f>
        <v>0.125</v>
      </c>
      <c r="AI6">
        <v>0</v>
      </c>
      <c r="AJ6">
        <v>0</v>
      </c>
      <c r="AK6">
        <v>0.25</v>
      </c>
      <c r="AL6">
        <v>1</v>
      </c>
      <c r="AM6">
        <v>0</v>
      </c>
      <c r="AN6">
        <v>0.75</v>
      </c>
      <c r="AO6">
        <v>0.75</v>
      </c>
      <c r="AP6">
        <v>0</v>
      </c>
      <c r="AQ6">
        <v>0</v>
      </c>
      <c r="AR6">
        <v>1</v>
      </c>
      <c r="AS6" s="19">
        <f>(AI6+AJ6+AK6+AL6+AM6+AN6+AO6+AP6+AQ6+AR6)/10</f>
        <v>0.375</v>
      </c>
      <c r="AU6">
        <v>1</v>
      </c>
      <c r="AV6">
        <v>0</v>
      </c>
      <c r="AW6">
        <v>0</v>
      </c>
      <c r="AX6">
        <v>0.75</v>
      </c>
      <c r="AY6">
        <v>0.5</v>
      </c>
      <c r="BA6">
        <v>0</v>
      </c>
      <c r="BB6" s="19">
        <f>(AU6+AV6+AW6+AX6+AY6+BA6)/6</f>
        <v>0.375</v>
      </c>
      <c r="BD6">
        <v>6</v>
      </c>
      <c r="BF6" s="21">
        <f>(Y6+AG6+AS6+BB6)/4</f>
        <v>0.21875</v>
      </c>
      <c r="BG6" s="21">
        <f>Q6*8/4</f>
        <v>0.5</v>
      </c>
      <c r="BH6" s="21">
        <f>23.5/35</f>
        <v>0.67142857142857137</v>
      </c>
      <c r="BJ6">
        <f t="shared" ref="BJ6:BJ56" si="0">MAX(BH6,BF6/$BF$168*$BH$168)</f>
        <v>0.67142857142857137</v>
      </c>
      <c r="BL6">
        <f t="shared" ref="BL6:BL56" si="1">BF6*$BF$2+BG6*$BG$2+BJ6*$BH$2</f>
        <v>0.51232142857142859</v>
      </c>
      <c r="BN6" s="29">
        <f t="shared" ref="BN6:BN56" si="2">BL6*1.1</f>
        <v>0.56355357142857154</v>
      </c>
      <c r="BP6" s="31">
        <f>MAX(BN6,0.5)</f>
        <v>0.56355357142857154</v>
      </c>
      <c r="BR6" s="32">
        <f t="shared" ref="BR6:BR56" si="3">BP6</f>
        <v>0.56355357142857154</v>
      </c>
    </row>
    <row r="7" spans="1:71" ht="15.75" thickBot="1">
      <c r="A7" s="11">
        <v>2</v>
      </c>
      <c r="B7" s="5"/>
      <c r="C7" s="24" t="s">
        <v>4</v>
      </c>
      <c r="D7" s="7"/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19">
        <f t="shared" ref="Q7:Q23" si="4">(I7+J7+K7+L7+M7+N7+O7+P7)/8</f>
        <v>0.125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 s="19">
        <f>(AA7+AB7+AC7+AD7+AE7+AF7)/6</f>
        <v>0</v>
      </c>
      <c r="AI7">
        <v>0</v>
      </c>
      <c r="AJ7">
        <v>0.25</v>
      </c>
      <c r="AK7">
        <v>0</v>
      </c>
      <c r="AL7">
        <v>0.75</v>
      </c>
      <c r="AM7">
        <v>0</v>
      </c>
      <c r="AN7">
        <v>0.75</v>
      </c>
      <c r="AO7">
        <v>0.75</v>
      </c>
      <c r="AP7">
        <v>0</v>
      </c>
      <c r="AQ7">
        <v>0</v>
      </c>
      <c r="AR7">
        <v>1</v>
      </c>
      <c r="AS7" s="19">
        <f t="shared" ref="AS7:AS56" si="5">(AI7+AJ7+AK7+AL7+AM7+AN7+AO7+AP7+AQ7+AR7)/10</f>
        <v>0.35</v>
      </c>
      <c r="AU7">
        <v>1</v>
      </c>
      <c r="AV7">
        <v>0</v>
      </c>
      <c r="AW7">
        <v>0</v>
      </c>
      <c r="AX7">
        <v>0.75</v>
      </c>
      <c r="AY7">
        <v>0.5</v>
      </c>
      <c r="BA7">
        <v>0</v>
      </c>
      <c r="BB7" s="19">
        <f t="shared" ref="BB7:BB56" si="6">(AU7+AV7+AW7+AX7+AY7+BA7)/6</f>
        <v>0.375</v>
      </c>
      <c r="BD7">
        <v>4</v>
      </c>
      <c r="BF7" s="21">
        <f>(Y7+AG7+AS7+BB7)/4</f>
        <v>0.18124999999999999</v>
      </c>
      <c r="BG7" s="21">
        <f t="shared" ref="BG7:BG56" si="7">Q7*8/4</f>
        <v>0.25</v>
      </c>
      <c r="BH7" s="21">
        <f>20/35</f>
        <v>0.5714285714285714</v>
      </c>
      <c r="BJ7">
        <f t="shared" si="0"/>
        <v>0.5714285714285714</v>
      </c>
      <c r="BL7">
        <f t="shared" si="1"/>
        <v>0.36482142857142857</v>
      </c>
      <c r="BN7" s="29">
        <f t="shared" si="2"/>
        <v>0.40130357142857148</v>
      </c>
      <c r="BP7" s="31">
        <f t="shared" ref="BP7:BP56" si="8">MAX(BN7,0.5)</f>
        <v>0.5</v>
      </c>
      <c r="BR7" s="32">
        <f t="shared" si="3"/>
        <v>0.5</v>
      </c>
    </row>
    <row r="8" spans="1:71" ht="15.75" thickBot="1">
      <c r="A8" s="10">
        <v>3</v>
      </c>
      <c r="B8" s="2"/>
      <c r="C8" s="3" t="s">
        <v>5</v>
      </c>
      <c r="D8" s="4"/>
      <c r="I8">
        <v>1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 s="19">
        <f t="shared" si="4"/>
        <v>0.25</v>
      </c>
      <c r="S8">
        <v>0.5</v>
      </c>
      <c r="T8">
        <v>0.5</v>
      </c>
      <c r="U8">
        <v>0.75</v>
      </c>
      <c r="V8">
        <v>0.25</v>
      </c>
      <c r="W8">
        <v>1</v>
      </c>
      <c r="X8">
        <v>0</v>
      </c>
      <c r="Y8" s="19">
        <f t="shared" ref="Y8:Y23" si="9">(S8+T8+U8+V8+W8+X8)/6</f>
        <v>0.5</v>
      </c>
      <c r="AA8">
        <v>0</v>
      </c>
      <c r="AB8">
        <v>0.25</v>
      </c>
      <c r="AC8">
        <v>0.75</v>
      </c>
      <c r="AD8">
        <v>0</v>
      </c>
      <c r="AE8">
        <v>0.75</v>
      </c>
      <c r="AF8">
        <v>0</v>
      </c>
      <c r="AG8" s="19">
        <f t="shared" ref="AG8:AG56" si="10">(AA8+AB8+AC8+AD8+AE8+AF8)/6</f>
        <v>0.29166666666666669</v>
      </c>
      <c r="AI8">
        <v>0</v>
      </c>
      <c r="AJ8">
        <v>0</v>
      </c>
      <c r="AK8">
        <v>0.25</v>
      </c>
      <c r="AL8">
        <v>0.75</v>
      </c>
      <c r="AM8">
        <v>0</v>
      </c>
      <c r="AN8">
        <v>0.75</v>
      </c>
      <c r="AO8">
        <v>0.75</v>
      </c>
      <c r="AP8">
        <v>0</v>
      </c>
      <c r="AQ8">
        <v>0</v>
      </c>
      <c r="AR8">
        <v>1</v>
      </c>
      <c r="AS8" s="19">
        <f t="shared" si="5"/>
        <v>0.35</v>
      </c>
      <c r="AU8">
        <v>1</v>
      </c>
      <c r="AV8">
        <v>0</v>
      </c>
      <c r="AW8">
        <v>0</v>
      </c>
      <c r="AX8">
        <v>1</v>
      </c>
      <c r="AY8">
        <v>0.25</v>
      </c>
      <c r="BA8">
        <v>0</v>
      </c>
      <c r="BB8" s="19">
        <f t="shared" si="6"/>
        <v>0.375</v>
      </c>
      <c r="BF8" s="21">
        <f>(Y8+AG8+AS8+BB8)/4</f>
        <v>0.37916666666666665</v>
      </c>
      <c r="BG8" s="21">
        <f t="shared" si="7"/>
        <v>0.5</v>
      </c>
      <c r="BH8" s="21">
        <f>25.5/35</f>
        <v>0.72857142857142854</v>
      </c>
      <c r="BJ8">
        <f t="shared" si="0"/>
        <v>0.72857142857142854</v>
      </c>
      <c r="BL8">
        <f t="shared" si="1"/>
        <v>0.56726190476190474</v>
      </c>
      <c r="BN8" s="29">
        <f t="shared" si="2"/>
        <v>0.62398809523809529</v>
      </c>
      <c r="BP8" s="31">
        <f t="shared" si="8"/>
        <v>0.62398809523809529</v>
      </c>
      <c r="BR8" s="32">
        <f t="shared" si="3"/>
        <v>0.62398809523809529</v>
      </c>
    </row>
    <row r="9" spans="1:71" ht="15.75" thickBot="1">
      <c r="A9" s="11">
        <v>4</v>
      </c>
      <c r="B9" s="5"/>
      <c r="C9" s="24" t="s">
        <v>6</v>
      </c>
      <c r="D9" s="7"/>
      <c r="I9">
        <v>0</v>
      </c>
      <c r="J9">
        <v>1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 s="19">
        <f t="shared" si="4"/>
        <v>0.25</v>
      </c>
      <c r="BD9" t="s">
        <v>173</v>
      </c>
      <c r="BG9" s="21">
        <f t="shared" si="7"/>
        <v>0.5</v>
      </c>
      <c r="BN9" s="29"/>
      <c r="BP9" s="31"/>
      <c r="BR9" s="32"/>
      <c r="BS9" t="s">
        <v>192</v>
      </c>
    </row>
    <row r="10" spans="1:71" ht="15.75" thickBot="1">
      <c r="A10" s="10">
        <v>5</v>
      </c>
      <c r="B10" s="2"/>
      <c r="C10" s="3" t="s">
        <v>7</v>
      </c>
      <c r="D10" s="4"/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 s="19">
        <f t="shared" si="4"/>
        <v>0.125</v>
      </c>
      <c r="S10">
        <v>0.5</v>
      </c>
      <c r="T10">
        <v>0.5</v>
      </c>
      <c r="U10">
        <v>0.75</v>
      </c>
      <c r="V10">
        <v>0.25</v>
      </c>
      <c r="W10">
        <v>0</v>
      </c>
      <c r="X10" s="18">
        <v>0</v>
      </c>
      <c r="Y10" s="19">
        <f t="shared" si="9"/>
        <v>0.33333333333333331</v>
      </c>
      <c r="AA10">
        <v>0</v>
      </c>
      <c r="AB10">
        <v>0.25</v>
      </c>
      <c r="AC10">
        <v>0</v>
      </c>
      <c r="AD10">
        <v>0.25</v>
      </c>
      <c r="AE10">
        <v>1</v>
      </c>
      <c r="AF10">
        <v>0</v>
      </c>
      <c r="AG10" s="19">
        <f t="shared" si="10"/>
        <v>0.25</v>
      </c>
      <c r="AI10">
        <v>0</v>
      </c>
      <c r="AJ10">
        <v>0</v>
      </c>
      <c r="AK10">
        <v>0.25</v>
      </c>
      <c r="AL10">
        <v>1</v>
      </c>
      <c r="AM10">
        <v>0</v>
      </c>
      <c r="AN10">
        <v>0.75</v>
      </c>
      <c r="AO10">
        <v>0.75</v>
      </c>
      <c r="AP10">
        <v>0</v>
      </c>
      <c r="AQ10">
        <v>0</v>
      </c>
      <c r="AR10">
        <v>1</v>
      </c>
      <c r="AS10" s="19">
        <f t="shared" si="5"/>
        <v>0.375</v>
      </c>
      <c r="AU10">
        <v>1</v>
      </c>
      <c r="AV10">
        <v>0</v>
      </c>
      <c r="AW10">
        <v>0</v>
      </c>
      <c r="AX10">
        <v>1</v>
      </c>
      <c r="AY10">
        <v>0.25</v>
      </c>
      <c r="BA10">
        <v>0</v>
      </c>
      <c r="BB10" s="19">
        <f t="shared" si="6"/>
        <v>0.375</v>
      </c>
      <c r="BF10" s="21">
        <f>(Y10+AG10+AS10+BB10)/4</f>
        <v>0.33333333333333331</v>
      </c>
      <c r="BG10" s="21">
        <f t="shared" si="7"/>
        <v>0.25</v>
      </c>
      <c r="BH10" s="21">
        <f>24/35</f>
        <v>0.68571428571428572</v>
      </c>
      <c r="BJ10">
        <f t="shared" si="0"/>
        <v>0.68571428571428572</v>
      </c>
      <c r="BL10">
        <f t="shared" si="1"/>
        <v>0.44095238095238098</v>
      </c>
      <c r="BN10" s="29">
        <f t="shared" si="2"/>
        <v>0.48504761904761912</v>
      </c>
      <c r="BP10" s="31">
        <f t="shared" si="8"/>
        <v>0.5</v>
      </c>
      <c r="BR10" s="32">
        <f t="shared" si="3"/>
        <v>0.5</v>
      </c>
    </row>
    <row r="11" spans="1:71" ht="15.75" thickBot="1">
      <c r="A11" s="11">
        <v>6</v>
      </c>
      <c r="B11" s="5"/>
      <c r="C11" s="6" t="s">
        <v>8</v>
      </c>
      <c r="D11" s="7"/>
      <c r="I11">
        <v>1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 s="19">
        <f t="shared" si="4"/>
        <v>0.25</v>
      </c>
      <c r="S11">
        <v>0.5</v>
      </c>
      <c r="T11">
        <v>0.5</v>
      </c>
      <c r="U11">
        <v>0.75</v>
      </c>
      <c r="V11">
        <v>0.75</v>
      </c>
      <c r="W11">
        <v>1</v>
      </c>
      <c r="X11">
        <v>0</v>
      </c>
      <c r="Y11" s="19">
        <f t="shared" si="9"/>
        <v>0.58333333333333337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 s="19">
        <f t="shared" si="10"/>
        <v>0</v>
      </c>
      <c r="AI11">
        <v>0</v>
      </c>
      <c r="AJ11">
        <v>0</v>
      </c>
      <c r="AK11">
        <v>0.25</v>
      </c>
      <c r="AL11">
        <v>1</v>
      </c>
      <c r="AM11">
        <v>0</v>
      </c>
      <c r="AN11">
        <v>0.75</v>
      </c>
      <c r="AO11">
        <v>0.75</v>
      </c>
      <c r="AP11">
        <v>0</v>
      </c>
      <c r="AQ11">
        <v>0</v>
      </c>
      <c r="AR11">
        <v>1</v>
      </c>
      <c r="AS11" s="19">
        <f t="shared" si="5"/>
        <v>0.375</v>
      </c>
      <c r="AU11">
        <v>0.5</v>
      </c>
      <c r="AV11">
        <v>0</v>
      </c>
      <c r="AW11">
        <v>0</v>
      </c>
      <c r="AX11">
        <v>1</v>
      </c>
      <c r="AY11">
        <v>0.75</v>
      </c>
      <c r="BA11">
        <v>0</v>
      </c>
      <c r="BB11" s="19">
        <f t="shared" si="6"/>
        <v>0.375</v>
      </c>
      <c r="BF11" s="21">
        <f>(Y11+AG11+AS11+BB11)/4</f>
        <v>0.33333333333333337</v>
      </c>
      <c r="BG11" s="21">
        <f t="shared" si="7"/>
        <v>0.5</v>
      </c>
      <c r="BH11" s="21">
        <f>21.5/35</f>
        <v>0.61428571428571432</v>
      </c>
      <c r="BJ11">
        <f t="shared" si="0"/>
        <v>0.61886577567208989</v>
      </c>
      <c r="BL11">
        <f t="shared" si="1"/>
        <v>0.51421297693550272</v>
      </c>
      <c r="BN11" s="29">
        <f t="shared" si="2"/>
        <v>0.56563427462905302</v>
      </c>
      <c r="BP11" s="31">
        <f t="shared" si="8"/>
        <v>0.56563427462905302</v>
      </c>
      <c r="BR11" s="32">
        <f t="shared" si="3"/>
        <v>0.56563427462905302</v>
      </c>
    </row>
    <row r="12" spans="1:71" ht="15.75" thickBot="1">
      <c r="A12" s="10">
        <v>7</v>
      </c>
      <c r="B12" s="2"/>
      <c r="C12" s="3" t="s">
        <v>9</v>
      </c>
      <c r="D12" s="4"/>
      <c r="I12">
        <v>0</v>
      </c>
      <c r="J12">
        <v>1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 s="19">
        <f t="shared" si="4"/>
        <v>0.25</v>
      </c>
      <c r="S12">
        <v>0.5</v>
      </c>
      <c r="T12">
        <v>0.5</v>
      </c>
      <c r="U12">
        <v>1</v>
      </c>
      <c r="V12">
        <v>0</v>
      </c>
      <c r="W12">
        <v>1</v>
      </c>
      <c r="X12">
        <v>0</v>
      </c>
      <c r="Y12" s="19">
        <f t="shared" si="9"/>
        <v>0.5</v>
      </c>
      <c r="AA12">
        <v>0.25</v>
      </c>
      <c r="AB12">
        <v>0.5</v>
      </c>
      <c r="AC12">
        <v>1</v>
      </c>
      <c r="AD12">
        <v>0.25</v>
      </c>
      <c r="AE12">
        <v>1</v>
      </c>
      <c r="AF12">
        <v>0</v>
      </c>
      <c r="AG12" s="19">
        <f t="shared" si="10"/>
        <v>0.5</v>
      </c>
      <c r="AI12">
        <v>0.75</v>
      </c>
      <c r="AJ12">
        <v>0.25</v>
      </c>
      <c r="AK12">
        <v>1</v>
      </c>
      <c r="AL12">
        <v>1</v>
      </c>
      <c r="AM12">
        <v>0.5</v>
      </c>
      <c r="AN12">
        <v>1</v>
      </c>
      <c r="AO12">
        <v>1</v>
      </c>
      <c r="AP12">
        <v>0.5</v>
      </c>
      <c r="AQ12">
        <v>0</v>
      </c>
      <c r="AR12">
        <v>0</v>
      </c>
      <c r="AS12" s="19">
        <f t="shared" si="5"/>
        <v>0.6</v>
      </c>
      <c r="AU12">
        <v>1</v>
      </c>
      <c r="AV12">
        <v>0</v>
      </c>
      <c r="AW12">
        <v>0.5</v>
      </c>
      <c r="AX12">
        <v>1</v>
      </c>
      <c r="AY12">
        <v>0.5</v>
      </c>
      <c r="BA12">
        <v>0</v>
      </c>
      <c r="BB12" s="19">
        <f t="shared" si="6"/>
        <v>0.5</v>
      </c>
      <c r="BF12" s="21">
        <f>(Y12+AG12+AS12+BB12)/4</f>
        <v>0.52500000000000002</v>
      </c>
      <c r="BG12" s="21">
        <f t="shared" si="7"/>
        <v>0.5</v>
      </c>
      <c r="BH12" s="21">
        <f>26/35</f>
        <v>0.74285714285714288</v>
      </c>
      <c r="BJ12">
        <f t="shared" si="0"/>
        <v>0.97471359668354152</v>
      </c>
      <c r="BL12">
        <f t="shared" si="1"/>
        <v>0.69488543867341668</v>
      </c>
      <c r="BN12" s="29">
        <f t="shared" si="2"/>
        <v>0.76437398254075839</v>
      </c>
      <c r="BP12" s="31">
        <f t="shared" si="8"/>
        <v>0.76437398254075839</v>
      </c>
      <c r="BR12" s="32">
        <f t="shared" si="3"/>
        <v>0.76437398254075839</v>
      </c>
    </row>
    <row r="13" spans="1:71" ht="15.75" thickBot="1">
      <c r="A13" s="11">
        <v>8</v>
      </c>
      <c r="B13" s="5"/>
      <c r="C13" s="6" t="s">
        <v>10</v>
      </c>
      <c r="D13" s="7"/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 s="19">
        <f t="shared" si="4"/>
        <v>0.125</v>
      </c>
      <c r="S13">
        <v>0</v>
      </c>
      <c r="T13">
        <v>0</v>
      </c>
      <c r="U13">
        <v>0.5</v>
      </c>
      <c r="V13">
        <v>0</v>
      </c>
      <c r="W13">
        <v>0.25</v>
      </c>
      <c r="X13">
        <v>0</v>
      </c>
      <c r="Y13" s="19">
        <f t="shared" si="9"/>
        <v>0.125</v>
      </c>
      <c r="AA13">
        <v>0</v>
      </c>
      <c r="AB13">
        <v>0</v>
      </c>
      <c r="AC13">
        <v>0.25</v>
      </c>
      <c r="AD13">
        <v>0.25</v>
      </c>
      <c r="AE13">
        <v>0</v>
      </c>
      <c r="AF13">
        <v>0</v>
      </c>
      <c r="AG13" s="19">
        <f t="shared" si="10"/>
        <v>8.3333333333333329E-2</v>
      </c>
      <c r="AI13">
        <v>0</v>
      </c>
      <c r="AJ13">
        <v>0</v>
      </c>
      <c r="AK13">
        <v>0.5</v>
      </c>
      <c r="AL13">
        <v>0.25</v>
      </c>
      <c r="AM13">
        <v>0</v>
      </c>
      <c r="AN13">
        <v>0.75</v>
      </c>
      <c r="AO13">
        <v>0.75</v>
      </c>
      <c r="AP13">
        <v>0</v>
      </c>
      <c r="AQ13">
        <v>0</v>
      </c>
      <c r="AR13">
        <v>1</v>
      </c>
      <c r="AS13" s="19">
        <f t="shared" si="5"/>
        <v>0.32500000000000001</v>
      </c>
      <c r="AU13">
        <v>1</v>
      </c>
      <c r="AV13">
        <v>0</v>
      </c>
      <c r="AW13">
        <v>0</v>
      </c>
      <c r="AX13">
        <v>1</v>
      </c>
      <c r="AY13">
        <v>0.75</v>
      </c>
      <c r="BA13">
        <v>0</v>
      </c>
      <c r="BB13" s="19">
        <f t="shared" si="6"/>
        <v>0.45833333333333331</v>
      </c>
      <c r="BF13" s="21">
        <f>(Y13+AG13+AS13+BB13)/4</f>
        <v>0.24791666666666667</v>
      </c>
      <c r="BG13" s="21">
        <f t="shared" si="7"/>
        <v>0.25</v>
      </c>
      <c r="BH13" s="21">
        <f>23.5/35</f>
        <v>0.67142857142857137</v>
      </c>
      <c r="BJ13">
        <f t="shared" si="0"/>
        <v>0.67142857142857137</v>
      </c>
      <c r="BL13">
        <f t="shared" si="1"/>
        <v>0.41815476190476192</v>
      </c>
      <c r="BN13" s="29">
        <f t="shared" si="2"/>
        <v>0.45997023809523813</v>
      </c>
      <c r="BP13" s="31">
        <f t="shared" si="8"/>
        <v>0.5</v>
      </c>
      <c r="BR13" s="32">
        <f t="shared" si="3"/>
        <v>0.5</v>
      </c>
    </row>
    <row r="14" spans="1:71" ht="15.75" thickBot="1">
      <c r="A14" s="10">
        <v>9</v>
      </c>
      <c r="B14" s="2"/>
      <c r="C14" s="24" t="s">
        <v>11</v>
      </c>
      <c r="D14" s="4"/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 s="19">
        <f t="shared" si="4"/>
        <v>0</v>
      </c>
      <c r="AI14">
        <v>0</v>
      </c>
      <c r="AJ14">
        <v>0</v>
      </c>
      <c r="AK14">
        <v>0.25</v>
      </c>
      <c r="AL14">
        <v>0.75</v>
      </c>
      <c r="AM14">
        <v>0</v>
      </c>
      <c r="AN14">
        <v>0.75</v>
      </c>
      <c r="AO14">
        <v>0.5</v>
      </c>
      <c r="AP14">
        <v>0</v>
      </c>
      <c r="AQ14">
        <v>0</v>
      </c>
      <c r="AR14">
        <v>1</v>
      </c>
      <c r="AS14" s="19">
        <f t="shared" si="5"/>
        <v>0.32500000000000001</v>
      </c>
      <c r="BD14" t="s">
        <v>174</v>
      </c>
      <c r="BG14" s="21">
        <f t="shared" si="7"/>
        <v>0</v>
      </c>
      <c r="BN14" s="29"/>
      <c r="BP14" s="31"/>
      <c r="BR14" s="32"/>
      <c r="BS14" t="s">
        <v>192</v>
      </c>
    </row>
    <row r="15" spans="1:71" ht="15.75" thickBot="1">
      <c r="A15" s="11">
        <v>10</v>
      </c>
      <c r="B15" s="5"/>
      <c r="C15" s="6" t="s">
        <v>12</v>
      </c>
      <c r="D15" s="7"/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 s="19">
        <f t="shared" si="4"/>
        <v>0</v>
      </c>
      <c r="S15">
        <v>0.75</v>
      </c>
      <c r="T15">
        <v>0</v>
      </c>
      <c r="U15">
        <v>0</v>
      </c>
      <c r="V15">
        <v>0</v>
      </c>
      <c r="W15">
        <v>1</v>
      </c>
      <c r="X15">
        <v>0</v>
      </c>
      <c r="Y15" s="19">
        <f t="shared" si="9"/>
        <v>0.29166666666666669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 s="19">
        <f t="shared" si="10"/>
        <v>0</v>
      </c>
      <c r="AI15">
        <v>0</v>
      </c>
      <c r="AJ15">
        <v>0</v>
      </c>
      <c r="AK15">
        <v>0.25</v>
      </c>
      <c r="AL15">
        <v>0.5</v>
      </c>
      <c r="AM15">
        <v>0</v>
      </c>
      <c r="AN15">
        <v>0.75</v>
      </c>
      <c r="AO15">
        <v>0.75</v>
      </c>
      <c r="AP15">
        <v>0</v>
      </c>
      <c r="AQ15">
        <v>0</v>
      </c>
      <c r="AR15">
        <v>0</v>
      </c>
      <c r="AS15" s="19">
        <f t="shared" si="5"/>
        <v>0.22500000000000001</v>
      </c>
      <c r="AU15">
        <v>1</v>
      </c>
      <c r="AV15">
        <v>0</v>
      </c>
      <c r="AW15">
        <v>0</v>
      </c>
      <c r="AX15">
        <v>0.75</v>
      </c>
      <c r="AY15">
        <v>0.5</v>
      </c>
      <c r="BA15">
        <v>0</v>
      </c>
      <c r="BB15" s="19">
        <f t="shared" si="6"/>
        <v>0.375</v>
      </c>
      <c r="BF15" s="21">
        <f t="shared" ref="BF15:BF21" si="11">(Y15+AG15+AS15+BB15)/4</f>
        <v>0.22291666666666668</v>
      </c>
      <c r="BG15" s="21">
        <f t="shared" si="7"/>
        <v>0</v>
      </c>
      <c r="BH15" s="21">
        <f>23.5/35</f>
        <v>0.67142857142857137</v>
      </c>
      <c r="BJ15">
        <f t="shared" si="0"/>
        <v>0.67142857142857137</v>
      </c>
      <c r="BL15">
        <f t="shared" si="1"/>
        <v>0.31315476190476188</v>
      </c>
      <c r="BN15" s="29">
        <f t="shared" si="2"/>
        <v>0.34447023809523808</v>
      </c>
      <c r="BP15" s="31">
        <f t="shared" si="8"/>
        <v>0.5</v>
      </c>
      <c r="BR15" s="32">
        <f t="shared" si="3"/>
        <v>0.5</v>
      </c>
    </row>
    <row r="16" spans="1:71" ht="15.75" thickBot="1">
      <c r="A16" s="10">
        <v>11</v>
      </c>
      <c r="B16" s="2"/>
      <c r="C16" s="3" t="s">
        <v>13</v>
      </c>
      <c r="D16" s="4"/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1</v>
      </c>
      <c r="Q16" s="19">
        <f t="shared" si="4"/>
        <v>0.25</v>
      </c>
      <c r="S16">
        <v>0</v>
      </c>
      <c r="T16">
        <v>0.5</v>
      </c>
      <c r="U16">
        <v>0.5</v>
      </c>
      <c r="V16">
        <v>0</v>
      </c>
      <c r="W16">
        <v>1</v>
      </c>
      <c r="X16">
        <v>0</v>
      </c>
      <c r="Y16" s="19">
        <f t="shared" si="9"/>
        <v>0.33333333333333331</v>
      </c>
      <c r="AA16">
        <v>0</v>
      </c>
      <c r="AB16">
        <v>0</v>
      </c>
      <c r="AC16">
        <v>0.75</v>
      </c>
      <c r="AD16">
        <v>0</v>
      </c>
      <c r="AE16">
        <v>0.5</v>
      </c>
      <c r="AF16" s="18">
        <v>0</v>
      </c>
      <c r="AG16" s="19">
        <f t="shared" si="10"/>
        <v>0.20833333333333334</v>
      </c>
      <c r="AI16">
        <v>0</v>
      </c>
      <c r="AJ16">
        <v>0</v>
      </c>
      <c r="AK16">
        <v>0.75</v>
      </c>
      <c r="AL16">
        <v>0.75</v>
      </c>
      <c r="AM16">
        <v>0</v>
      </c>
      <c r="AN16">
        <v>0.75</v>
      </c>
      <c r="AO16">
        <v>0.75</v>
      </c>
      <c r="AP16">
        <v>0</v>
      </c>
      <c r="AQ16">
        <v>0</v>
      </c>
      <c r="AR16">
        <v>0.5</v>
      </c>
      <c r="AS16" s="19">
        <f t="shared" si="5"/>
        <v>0.35</v>
      </c>
      <c r="AU16">
        <v>1</v>
      </c>
      <c r="AV16">
        <v>0</v>
      </c>
      <c r="AW16">
        <v>0</v>
      </c>
      <c r="AX16">
        <v>1</v>
      </c>
      <c r="AY16">
        <v>0.5</v>
      </c>
      <c r="BA16">
        <v>0</v>
      </c>
      <c r="BB16" s="19">
        <f t="shared" si="6"/>
        <v>0.41666666666666669</v>
      </c>
      <c r="BF16" s="21">
        <f t="shared" si="11"/>
        <v>0.32708333333333334</v>
      </c>
      <c r="BG16" s="21">
        <f t="shared" si="7"/>
        <v>0.5</v>
      </c>
      <c r="BH16" s="21">
        <f>21.5/35</f>
        <v>0.61428571428571432</v>
      </c>
      <c r="BJ16">
        <f t="shared" si="0"/>
        <v>0.61428571428571432</v>
      </c>
      <c r="BL16">
        <f t="shared" si="1"/>
        <v>0.51113095238095241</v>
      </c>
      <c r="BN16" s="29">
        <f t="shared" si="2"/>
        <v>0.56224404761904767</v>
      </c>
      <c r="BP16" s="31">
        <f t="shared" si="8"/>
        <v>0.56224404761904767</v>
      </c>
      <c r="BR16" s="32">
        <f t="shared" si="3"/>
        <v>0.56224404761904767</v>
      </c>
    </row>
    <row r="17" spans="1:71" ht="15.75" thickBot="1">
      <c r="A17" s="11">
        <v>12</v>
      </c>
      <c r="B17" s="5"/>
      <c r="C17" s="6" t="s">
        <v>14</v>
      </c>
      <c r="D17" s="7"/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  <c r="Q17" s="19">
        <f t="shared" si="4"/>
        <v>0.125</v>
      </c>
      <c r="S17">
        <v>0</v>
      </c>
      <c r="T17">
        <v>0</v>
      </c>
      <c r="U17">
        <v>0.5</v>
      </c>
      <c r="V17">
        <v>0</v>
      </c>
      <c r="W17">
        <v>0</v>
      </c>
      <c r="X17">
        <v>0</v>
      </c>
      <c r="Y17" s="19">
        <f t="shared" si="9"/>
        <v>8.3333333333333329E-2</v>
      </c>
      <c r="AA17">
        <v>0</v>
      </c>
      <c r="AB17">
        <v>0</v>
      </c>
      <c r="AC17">
        <v>0.75</v>
      </c>
      <c r="AD17">
        <v>0</v>
      </c>
      <c r="AE17">
        <v>0</v>
      </c>
      <c r="AF17">
        <v>0</v>
      </c>
      <c r="AG17" s="19">
        <f t="shared" si="10"/>
        <v>0.125</v>
      </c>
      <c r="AI17">
        <v>0</v>
      </c>
      <c r="AJ17">
        <v>0</v>
      </c>
      <c r="AK17">
        <v>0.25</v>
      </c>
      <c r="AL17">
        <v>0</v>
      </c>
      <c r="AM17">
        <v>0</v>
      </c>
      <c r="AN17">
        <v>0.5</v>
      </c>
      <c r="AO17">
        <v>0.5</v>
      </c>
      <c r="AP17">
        <v>0</v>
      </c>
      <c r="AQ17">
        <v>0</v>
      </c>
      <c r="AR17">
        <v>0</v>
      </c>
      <c r="AS17" s="19">
        <f t="shared" si="5"/>
        <v>0.125</v>
      </c>
      <c r="AU17">
        <v>1</v>
      </c>
      <c r="AV17">
        <v>0.5</v>
      </c>
      <c r="AW17">
        <v>0.5</v>
      </c>
      <c r="AX17">
        <v>0.75</v>
      </c>
      <c r="AY17">
        <v>0.25</v>
      </c>
      <c r="BA17">
        <v>0</v>
      </c>
      <c r="BB17" s="19">
        <f t="shared" si="6"/>
        <v>0.5</v>
      </c>
      <c r="BD17" t="s">
        <v>178</v>
      </c>
      <c r="BF17" s="21">
        <f t="shared" si="11"/>
        <v>0.20833333333333331</v>
      </c>
      <c r="BG17" s="21">
        <f t="shared" si="7"/>
        <v>0.25</v>
      </c>
      <c r="BN17" s="29"/>
      <c r="BP17" s="31"/>
      <c r="BR17" s="32"/>
      <c r="BS17" t="s">
        <v>192</v>
      </c>
    </row>
    <row r="18" spans="1:71" ht="15.75" thickBot="1">
      <c r="A18" s="10">
        <v>13</v>
      </c>
      <c r="B18" s="2"/>
      <c r="C18" s="3" t="s">
        <v>15</v>
      </c>
      <c r="D18" s="4"/>
      <c r="I18">
        <v>0</v>
      </c>
      <c r="J18">
        <v>1</v>
      </c>
      <c r="K18">
        <v>0</v>
      </c>
      <c r="L18">
        <v>0</v>
      </c>
      <c r="M18">
        <v>0</v>
      </c>
      <c r="N18">
        <v>1</v>
      </c>
      <c r="O18">
        <v>1</v>
      </c>
      <c r="P18">
        <v>1</v>
      </c>
      <c r="Q18" s="19">
        <f t="shared" si="4"/>
        <v>0.5</v>
      </c>
      <c r="S18">
        <v>1</v>
      </c>
      <c r="T18">
        <v>1</v>
      </c>
      <c r="U18">
        <v>0.75</v>
      </c>
      <c r="V18">
        <v>0</v>
      </c>
      <c r="W18">
        <v>1</v>
      </c>
      <c r="X18">
        <v>0</v>
      </c>
      <c r="Y18" s="19">
        <f t="shared" si="9"/>
        <v>0.625</v>
      </c>
      <c r="AA18">
        <v>0</v>
      </c>
      <c r="AB18">
        <v>0.25</v>
      </c>
      <c r="AC18">
        <v>1</v>
      </c>
      <c r="AD18">
        <v>0.5</v>
      </c>
      <c r="AE18">
        <v>1</v>
      </c>
      <c r="AF18">
        <v>0</v>
      </c>
      <c r="AG18" s="19">
        <f t="shared" si="10"/>
        <v>0.45833333333333331</v>
      </c>
      <c r="AI18">
        <v>0</v>
      </c>
      <c r="AJ18">
        <v>0</v>
      </c>
      <c r="AK18">
        <v>0.25</v>
      </c>
      <c r="AL18">
        <v>1</v>
      </c>
      <c r="AM18">
        <v>0</v>
      </c>
      <c r="AN18">
        <v>0.75</v>
      </c>
      <c r="AO18">
        <v>0.75</v>
      </c>
      <c r="AP18">
        <v>0</v>
      </c>
      <c r="AQ18">
        <v>0</v>
      </c>
      <c r="AR18">
        <v>1</v>
      </c>
      <c r="AS18" s="19">
        <f t="shared" si="5"/>
        <v>0.375</v>
      </c>
      <c r="AU18">
        <v>1</v>
      </c>
      <c r="AV18">
        <v>0</v>
      </c>
      <c r="AW18">
        <v>0.25</v>
      </c>
      <c r="AX18">
        <v>1</v>
      </c>
      <c r="AY18">
        <v>0.5</v>
      </c>
      <c r="BA18">
        <v>0</v>
      </c>
      <c r="BB18" s="19">
        <f t="shared" si="6"/>
        <v>0.45833333333333331</v>
      </c>
      <c r="BF18" s="21">
        <f t="shared" si="11"/>
        <v>0.47916666666666663</v>
      </c>
      <c r="BG18" s="21">
        <f t="shared" si="7"/>
        <v>1</v>
      </c>
      <c r="BH18" s="21">
        <f>28/35</f>
        <v>0.8</v>
      </c>
      <c r="BJ18">
        <f t="shared" si="0"/>
        <v>0.88961955252862901</v>
      </c>
      <c r="BL18">
        <f t="shared" si="1"/>
        <v>0.85168115434478497</v>
      </c>
      <c r="BN18" s="29">
        <f t="shared" si="2"/>
        <v>0.93684926977926353</v>
      </c>
      <c r="BP18" s="31">
        <f t="shared" si="8"/>
        <v>0.93684926977926353</v>
      </c>
      <c r="BR18" s="32">
        <f t="shared" si="3"/>
        <v>0.93684926977926353</v>
      </c>
    </row>
    <row r="19" spans="1:71" ht="15.75" thickBot="1">
      <c r="A19" s="11">
        <v>14</v>
      </c>
      <c r="B19" s="5"/>
      <c r="C19" s="6" t="s">
        <v>16</v>
      </c>
      <c r="D19" s="7"/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 s="19">
        <f t="shared" si="4"/>
        <v>0.125</v>
      </c>
      <c r="S19">
        <v>1</v>
      </c>
      <c r="T19">
        <v>1</v>
      </c>
      <c r="U19">
        <v>0.75</v>
      </c>
      <c r="V19">
        <v>0</v>
      </c>
      <c r="W19">
        <v>1</v>
      </c>
      <c r="X19">
        <v>1</v>
      </c>
      <c r="Y19" s="19">
        <f t="shared" si="9"/>
        <v>0.79166666666666663</v>
      </c>
      <c r="AA19">
        <v>0</v>
      </c>
      <c r="AB19">
        <v>0.25</v>
      </c>
      <c r="AC19">
        <v>0.5</v>
      </c>
      <c r="AD19">
        <v>0.25</v>
      </c>
      <c r="AE19">
        <v>0</v>
      </c>
      <c r="AF19">
        <v>0</v>
      </c>
      <c r="AG19" s="19">
        <f t="shared" si="10"/>
        <v>0.16666666666666666</v>
      </c>
      <c r="AI19">
        <v>0</v>
      </c>
      <c r="AJ19">
        <v>0</v>
      </c>
      <c r="AK19">
        <v>0.25</v>
      </c>
      <c r="AL19">
        <v>1</v>
      </c>
      <c r="AM19">
        <v>0</v>
      </c>
      <c r="AN19">
        <v>0.75</v>
      </c>
      <c r="AO19">
        <v>0.75</v>
      </c>
      <c r="AP19">
        <v>0</v>
      </c>
      <c r="AQ19">
        <v>0</v>
      </c>
      <c r="AR19">
        <v>1</v>
      </c>
      <c r="AS19" s="19">
        <f t="shared" si="5"/>
        <v>0.375</v>
      </c>
      <c r="AU19">
        <v>1</v>
      </c>
      <c r="AV19">
        <v>0</v>
      </c>
      <c r="AW19">
        <v>0</v>
      </c>
      <c r="AX19">
        <v>1</v>
      </c>
      <c r="AY19">
        <v>0.25</v>
      </c>
      <c r="BA19">
        <v>0</v>
      </c>
      <c r="BB19" s="19">
        <f t="shared" si="6"/>
        <v>0.375</v>
      </c>
      <c r="BF19" s="21">
        <f t="shared" si="11"/>
        <v>0.42708333333333331</v>
      </c>
      <c r="BG19" s="21">
        <f t="shared" si="7"/>
        <v>0.25</v>
      </c>
      <c r="BH19" s="21">
        <f>26/35</f>
        <v>0.74285714285714288</v>
      </c>
      <c r="BJ19">
        <f t="shared" si="0"/>
        <v>0.79292177507986505</v>
      </c>
      <c r="BL19">
        <f t="shared" si="1"/>
        <v>0.5025853766986127</v>
      </c>
      <c r="BN19" s="29">
        <f t="shared" si="2"/>
        <v>0.55284391436847402</v>
      </c>
      <c r="BP19" s="31">
        <f t="shared" si="8"/>
        <v>0.55284391436847402</v>
      </c>
      <c r="BR19" s="32">
        <f t="shared" si="3"/>
        <v>0.55284391436847402</v>
      </c>
    </row>
    <row r="20" spans="1:71" ht="15.75" thickBot="1">
      <c r="A20" s="10">
        <v>15</v>
      </c>
      <c r="B20" s="2"/>
      <c r="C20" s="3" t="s">
        <v>17</v>
      </c>
      <c r="D20" s="4"/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1</v>
      </c>
      <c r="P20">
        <v>0</v>
      </c>
      <c r="Q20" s="19">
        <f t="shared" si="4"/>
        <v>0.25</v>
      </c>
      <c r="S20">
        <v>0.25</v>
      </c>
      <c r="T20">
        <v>0.25</v>
      </c>
      <c r="U20">
        <v>0.5</v>
      </c>
      <c r="V20">
        <v>0</v>
      </c>
      <c r="W20">
        <v>1</v>
      </c>
      <c r="X20">
        <v>0</v>
      </c>
      <c r="Y20" s="19">
        <f t="shared" si="9"/>
        <v>0.33333333333333331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 s="19">
        <f t="shared" si="10"/>
        <v>0</v>
      </c>
      <c r="AI20">
        <v>0</v>
      </c>
      <c r="AJ20">
        <v>0</v>
      </c>
      <c r="AK20">
        <v>0.25</v>
      </c>
      <c r="AL20">
        <v>0.5</v>
      </c>
      <c r="AM20">
        <v>0</v>
      </c>
      <c r="AN20">
        <v>0.75</v>
      </c>
      <c r="AO20">
        <v>0.75</v>
      </c>
      <c r="AP20">
        <v>0</v>
      </c>
      <c r="AQ20">
        <v>0</v>
      </c>
      <c r="AR20">
        <v>1</v>
      </c>
      <c r="AS20" s="19">
        <f t="shared" si="5"/>
        <v>0.32500000000000001</v>
      </c>
      <c r="AU20">
        <v>1</v>
      </c>
      <c r="AV20">
        <v>0</v>
      </c>
      <c r="AW20">
        <v>0</v>
      </c>
      <c r="AX20">
        <v>1</v>
      </c>
      <c r="AY20">
        <v>1</v>
      </c>
      <c r="BA20">
        <v>0</v>
      </c>
      <c r="BB20" s="19">
        <f t="shared" si="6"/>
        <v>0.5</v>
      </c>
      <c r="BF20" s="21">
        <f t="shared" si="11"/>
        <v>0.2895833333333333</v>
      </c>
      <c r="BG20" s="21">
        <f t="shared" si="7"/>
        <v>0.5</v>
      </c>
      <c r="BH20" s="21">
        <f>28/35</f>
        <v>0.8</v>
      </c>
      <c r="BJ20">
        <f t="shared" si="0"/>
        <v>0.8</v>
      </c>
      <c r="BL20">
        <f t="shared" si="1"/>
        <v>0.57791666666666675</v>
      </c>
      <c r="BN20" s="29">
        <f t="shared" si="2"/>
        <v>0.63570833333333343</v>
      </c>
      <c r="BP20" s="31">
        <f t="shared" si="8"/>
        <v>0.63570833333333343</v>
      </c>
      <c r="BR20" s="32">
        <f t="shared" si="3"/>
        <v>0.63570833333333343</v>
      </c>
    </row>
    <row r="21" spans="1:71" ht="15.75" thickBot="1">
      <c r="A21" s="11">
        <v>16</v>
      </c>
      <c r="B21" s="5"/>
      <c r="C21" s="6" t="s">
        <v>18</v>
      </c>
      <c r="D21" s="7"/>
      <c r="I21">
        <v>0</v>
      </c>
      <c r="J21">
        <v>0</v>
      </c>
      <c r="K21">
        <v>0</v>
      </c>
      <c r="L21">
        <v>1</v>
      </c>
      <c r="M21">
        <v>0</v>
      </c>
      <c r="N21">
        <v>1</v>
      </c>
      <c r="O21">
        <v>0</v>
      </c>
      <c r="P21">
        <v>0</v>
      </c>
      <c r="Q21" s="19">
        <f t="shared" si="4"/>
        <v>0.25</v>
      </c>
      <c r="S21">
        <v>0</v>
      </c>
      <c r="T21">
        <v>0</v>
      </c>
      <c r="U21">
        <v>1</v>
      </c>
      <c r="V21">
        <v>0.25</v>
      </c>
      <c r="W21">
        <v>0.25</v>
      </c>
      <c r="X21">
        <v>0</v>
      </c>
      <c r="Y21" s="19">
        <f t="shared" si="9"/>
        <v>0.25</v>
      </c>
      <c r="AA21">
        <v>0.25</v>
      </c>
      <c r="AB21">
        <v>0</v>
      </c>
      <c r="AC21">
        <v>0</v>
      </c>
      <c r="AD21">
        <v>0.25</v>
      </c>
      <c r="AE21">
        <v>0.25</v>
      </c>
      <c r="AF21" s="18">
        <v>0</v>
      </c>
      <c r="AG21" s="19">
        <f t="shared" si="10"/>
        <v>0.125</v>
      </c>
      <c r="AI21">
        <v>0</v>
      </c>
      <c r="AJ21">
        <v>0</v>
      </c>
      <c r="AK21">
        <v>0.25</v>
      </c>
      <c r="AL21">
        <v>0.5</v>
      </c>
      <c r="AM21">
        <v>0</v>
      </c>
      <c r="AN21">
        <v>0.75</v>
      </c>
      <c r="AO21">
        <v>0.75</v>
      </c>
      <c r="AP21">
        <v>0</v>
      </c>
      <c r="AQ21">
        <v>0</v>
      </c>
      <c r="AR21">
        <v>1</v>
      </c>
      <c r="AS21" s="19">
        <f t="shared" si="5"/>
        <v>0.32500000000000001</v>
      </c>
      <c r="AU21">
        <v>1</v>
      </c>
      <c r="AV21">
        <v>0</v>
      </c>
      <c r="AW21">
        <v>0</v>
      </c>
      <c r="AX21">
        <v>1</v>
      </c>
      <c r="AY21">
        <v>0.5</v>
      </c>
      <c r="BA21">
        <v>0</v>
      </c>
      <c r="BB21" s="19">
        <f t="shared" si="6"/>
        <v>0.41666666666666669</v>
      </c>
      <c r="BF21" s="21">
        <f t="shared" si="11"/>
        <v>0.27916666666666667</v>
      </c>
      <c r="BG21" s="21">
        <f t="shared" si="7"/>
        <v>0.5</v>
      </c>
      <c r="BH21" s="21">
        <f>26/35</f>
        <v>0.74285714285714288</v>
      </c>
      <c r="BJ21">
        <f t="shared" si="0"/>
        <v>0.74285714285714288</v>
      </c>
      <c r="BL21">
        <f t="shared" si="1"/>
        <v>0.55297619047619051</v>
      </c>
      <c r="BN21" s="29">
        <f t="shared" si="2"/>
        <v>0.60827380952380961</v>
      </c>
      <c r="BP21" s="31">
        <f t="shared" si="8"/>
        <v>0.60827380952380961</v>
      </c>
      <c r="BR21" s="32">
        <f t="shared" si="3"/>
        <v>0.60827380952380961</v>
      </c>
    </row>
    <row r="22" spans="1:71" ht="15.75" thickBot="1">
      <c r="A22" s="10">
        <v>17</v>
      </c>
      <c r="B22" s="2"/>
      <c r="C22" s="24" t="s">
        <v>19</v>
      </c>
      <c r="D22" s="4"/>
      <c r="I22" t="s">
        <v>124</v>
      </c>
      <c r="Q22" s="19" t="e">
        <f t="shared" si="4"/>
        <v>#VALUE!</v>
      </c>
      <c r="BD22" t="s">
        <v>175</v>
      </c>
      <c r="BG22" s="21" t="e">
        <f t="shared" si="7"/>
        <v>#VALUE!</v>
      </c>
      <c r="BN22" s="29"/>
      <c r="BP22" s="31"/>
      <c r="BR22" s="32"/>
      <c r="BS22" t="s">
        <v>192</v>
      </c>
    </row>
    <row r="23" spans="1:71" ht="15.75" thickBot="1">
      <c r="A23" s="11">
        <v>18</v>
      </c>
      <c r="B23" s="5"/>
      <c r="C23" s="6" t="s">
        <v>20</v>
      </c>
      <c r="D23" s="7"/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s="19">
        <f t="shared" si="4"/>
        <v>0</v>
      </c>
      <c r="S23">
        <v>1</v>
      </c>
      <c r="T23">
        <v>0.75</v>
      </c>
      <c r="U23">
        <v>0.5</v>
      </c>
      <c r="V23">
        <v>0</v>
      </c>
      <c r="W23">
        <v>0.25</v>
      </c>
      <c r="X23">
        <v>0</v>
      </c>
      <c r="Y23" s="19">
        <f t="shared" si="9"/>
        <v>0.41666666666666669</v>
      </c>
      <c r="AA23">
        <v>0</v>
      </c>
      <c r="AB23">
        <v>0</v>
      </c>
      <c r="AC23">
        <v>0.75</v>
      </c>
      <c r="AD23">
        <v>0.75</v>
      </c>
      <c r="AE23">
        <v>0.5</v>
      </c>
      <c r="AF23">
        <v>0</v>
      </c>
      <c r="AG23" s="19">
        <f t="shared" si="10"/>
        <v>0.33333333333333331</v>
      </c>
      <c r="AI23">
        <v>0</v>
      </c>
      <c r="AJ23">
        <v>0</v>
      </c>
      <c r="AK23">
        <v>0</v>
      </c>
      <c r="AL23">
        <v>0.75</v>
      </c>
      <c r="AM23">
        <v>0</v>
      </c>
      <c r="AN23">
        <v>0.75</v>
      </c>
      <c r="AO23">
        <v>0.75</v>
      </c>
      <c r="AP23">
        <v>0</v>
      </c>
      <c r="AQ23">
        <v>0</v>
      </c>
      <c r="AR23">
        <v>0</v>
      </c>
      <c r="AS23" s="19">
        <f t="shared" si="5"/>
        <v>0.22500000000000001</v>
      </c>
      <c r="AU23">
        <v>0.5</v>
      </c>
      <c r="AV23">
        <v>0</v>
      </c>
      <c r="AW23">
        <v>0</v>
      </c>
      <c r="AX23">
        <v>1</v>
      </c>
      <c r="AY23">
        <v>0</v>
      </c>
      <c r="BA23">
        <v>0</v>
      </c>
      <c r="BB23" s="19">
        <f t="shared" si="6"/>
        <v>0.25</v>
      </c>
      <c r="BF23" s="21">
        <f>(Y23+AG23+AS23+BB23)/4</f>
        <v>0.30625000000000002</v>
      </c>
      <c r="BG23" s="21">
        <f t="shared" si="7"/>
        <v>0</v>
      </c>
      <c r="BH23" s="21">
        <f>24.5/35</f>
        <v>0.7</v>
      </c>
      <c r="BJ23">
        <f t="shared" si="0"/>
        <v>0.7</v>
      </c>
      <c r="BL23">
        <f t="shared" si="1"/>
        <v>0.34125</v>
      </c>
      <c r="BN23" s="29">
        <f t="shared" si="2"/>
        <v>0.37537500000000001</v>
      </c>
      <c r="BP23" s="31">
        <f t="shared" si="8"/>
        <v>0.5</v>
      </c>
      <c r="BR23" s="32">
        <f t="shared" si="3"/>
        <v>0.5</v>
      </c>
    </row>
    <row r="24" spans="1:71">
      <c r="A24" s="12"/>
      <c r="B24" s="12"/>
      <c r="C24" s="13"/>
      <c r="D24" s="14"/>
      <c r="BN24" s="29"/>
      <c r="BP24" s="31"/>
      <c r="BR24" s="32"/>
    </row>
    <row r="25" spans="1:71">
      <c r="A25" s="12"/>
      <c r="B25" s="12"/>
      <c r="C25" s="13"/>
      <c r="D25" s="14"/>
      <c r="BN25" s="29"/>
      <c r="BP25" s="31"/>
      <c r="BR25" s="32"/>
    </row>
    <row r="26" spans="1:71">
      <c r="A26" s="12"/>
      <c r="B26" s="12"/>
      <c r="C26" s="13"/>
      <c r="D26" s="14"/>
      <c r="BN26" s="29"/>
      <c r="BP26" s="31"/>
      <c r="BR26" s="32"/>
    </row>
    <row r="27" spans="1:71">
      <c r="A27" s="12"/>
      <c r="B27" s="12"/>
      <c r="C27" s="13"/>
      <c r="D27" s="14"/>
      <c r="BN27" s="29"/>
      <c r="BP27" s="31"/>
      <c r="BR27" s="32"/>
    </row>
    <row r="28" spans="1:71">
      <c r="A28" s="12"/>
      <c r="B28" s="12"/>
      <c r="C28" s="13"/>
      <c r="D28" s="14"/>
      <c r="BN28" s="29"/>
      <c r="BP28" s="31"/>
      <c r="BR28" s="32"/>
    </row>
    <row r="29" spans="1:71">
      <c r="A29" s="12"/>
      <c r="B29" s="12"/>
      <c r="C29" s="13"/>
      <c r="D29" s="14"/>
      <c r="BN29" s="29"/>
      <c r="BP29" s="31"/>
      <c r="BR29" s="32"/>
    </row>
    <row r="30" spans="1:71">
      <c r="A30" s="12"/>
      <c r="B30" s="12"/>
      <c r="C30" s="13"/>
      <c r="D30" s="14"/>
      <c r="BN30" s="29"/>
      <c r="BP30" s="31"/>
      <c r="BR30" s="32"/>
    </row>
    <row r="31" spans="1:71">
      <c r="A31" s="12"/>
      <c r="B31" s="12"/>
      <c r="C31" s="13"/>
      <c r="D31" s="14"/>
      <c r="BN31" s="29"/>
      <c r="BP31" s="31"/>
      <c r="BR31" s="32"/>
    </row>
    <row r="32" spans="1:71">
      <c r="A32" s="12"/>
      <c r="B32" s="12"/>
      <c r="C32" s="13"/>
      <c r="D32" s="14"/>
      <c r="BN32" s="29"/>
      <c r="BP32" s="31"/>
      <c r="BR32" s="32"/>
    </row>
    <row r="33" spans="1:70">
      <c r="A33" s="12"/>
      <c r="B33" s="12"/>
      <c r="C33" s="13"/>
      <c r="D33" s="14"/>
      <c r="BN33" s="29"/>
      <c r="BP33" s="31"/>
      <c r="BR33" s="32"/>
    </row>
    <row r="34" spans="1:70">
      <c r="A34" s="12"/>
      <c r="B34" s="12"/>
      <c r="C34" s="13"/>
      <c r="D34" s="14"/>
      <c r="BN34" s="29"/>
      <c r="BP34" s="31"/>
      <c r="BR34" s="32"/>
    </row>
    <row r="35" spans="1:70">
      <c r="A35" s="12"/>
      <c r="B35" s="12"/>
      <c r="C35" s="13"/>
      <c r="D35" s="14"/>
      <c r="BN35" s="29"/>
      <c r="BP35" s="31"/>
      <c r="BR35" s="32"/>
    </row>
    <row r="36" spans="1:70">
      <c r="BN36" s="29"/>
      <c r="BP36" s="31"/>
      <c r="BR36" s="32"/>
    </row>
    <row r="37" spans="1:70" ht="15.75" thickBot="1">
      <c r="A37" s="33" t="s">
        <v>21</v>
      </c>
      <c r="B37" s="33"/>
      <c r="C37" s="33"/>
      <c r="D37" s="33"/>
      <c r="BN37" s="29"/>
      <c r="BP37" s="31"/>
      <c r="BR37" s="32"/>
    </row>
    <row r="38" spans="1:70" ht="15.75" thickBot="1">
      <c r="A38" s="8" t="s">
        <v>1</v>
      </c>
      <c r="B38" s="9"/>
      <c r="C38" s="9" t="s">
        <v>2</v>
      </c>
      <c r="D38" s="9"/>
      <c r="BN38" s="29"/>
      <c r="BP38" s="31"/>
      <c r="BR38" s="32"/>
    </row>
    <row r="39" spans="1:70" ht="15.75" thickBot="1">
      <c r="A39" s="10">
        <v>1</v>
      </c>
      <c r="B39" s="2"/>
      <c r="C39" s="3" t="s">
        <v>22</v>
      </c>
      <c r="D39" s="4"/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 s="19">
        <f>(I39+J39+K39+L39+M39+N39+O39+P39)/8</f>
        <v>0.125</v>
      </c>
      <c r="S39">
        <v>1</v>
      </c>
      <c r="T39">
        <v>0.75</v>
      </c>
      <c r="U39">
        <v>0.75</v>
      </c>
      <c r="V39">
        <v>0</v>
      </c>
      <c r="W39">
        <v>1</v>
      </c>
      <c r="X39">
        <v>0</v>
      </c>
      <c r="Y39" s="19">
        <f>(S39+T39+U39+V39+W39+X39)/6</f>
        <v>0.58333333333333337</v>
      </c>
      <c r="AA39">
        <v>0</v>
      </c>
      <c r="AB39">
        <v>0</v>
      </c>
      <c r="AC39">
        <v>0</v>
      </c>
      <c r="AD39">
        <v>0.25</v>
      </c>
      <c r="AE39">
        <v>0.5</v>
      </c>
      <c r="AF39">
        <v>0</v>
      </c>
      <c r="AG39" s="19">
        <f t="shared" si="10"/>
        <v>0.125</v>
      </c>
      <c r="AI39">
        <v>0</v>
      </c>
      <c r="AJ39">
        <v>0</v>
      </c>
      <c r="AK39">
        <v>0</v>
      </c>
      <c r="AL39">
        <v>1</v>
      </c>
      <c r="AM39">
        <v>0</v>
      </c>
      <c r="AN39">
        <v>0.75</v>
      </c>
      <c r="AO39">
        <v>0.5</v>
      </c>
      <c r="AP39">
        <v>0</v>
      </c>
      <c r="AQ39">
        <v>0</v>
      </c>
      <c r="AR39">
        <v>1</v>
      </c>
      <c r="AS39" s="19">
        <f t="shared" si="5"/>
        <v>0.32500000000000001</v>
      </c>
      <c r="AU39">
        <v>0.25</v>
      </c>
      <c r="AV39">
        <v>0</v>
      </c>
      <c r="AW39">
        <v>0</v>
      </c>
      <c r="AX39">
        <v>1</v>
      </c>
      <c r="AY39">
        <v>0</v>
      </c>
      <c r="BA39">
        <v>0</v>
      </c>
      <c r="BB39" s="19">
        <f t="shared" si="6"/>
        <v>0.20833333333333334</v>
      </c>
      <c r="BF39" s="21">
        <f t="shared" ref="BF39:BF51" si="12">(Y39+AG39+AS39+BB39)/4</f>
        <v>0.31041666666666667</v>
      </c>
      <c r="BG39" s="21">
        <f t="shared" si="7"/>
        <v>0.25</v>
      </c>
      <c r="BH39" s="21">
        <f>16.5/25</f>
        <v>0.66</v>
      </c>
      <c r="BJ39">
        <f t="shared" si="0"/>
        <v>0.66</v>
      </c>
      <c r="BL39">
        <f t="shared" si="1"/>
        <v>0.42608333333333337</v>
      </c>
      <c r="BN39" s="29">
        <f t="shared" si="2"/>
        <v>0.46869166666666673</v>
      </c>
      <c r="BP39" s="31">
        <f t="shared" si="8"/>
        <v>0.5</v>
      </c>
      <c r="BR39" s="32">
        <f t="shared" si="3"/>
        <v>0.5</v>
      </c>
    </row>
    <row r="40" spans="1:70" ht="15.75" thickBot="1">
      <c r="A40" s="11">
        <v>2</v>
      </c>
      <c r="B40" s="5"/>
      <c r="C40" s="24" t="s">
        <v>23</v>
      </c>
      <c r="D40" s="7"/>
      <c r="I40">
        <v>0</v>
      </c>
      <c r="J40">
        <v>0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 s="19">
        <f t="shared" ref="Q40:Q56" si="13">(I40+J40+K40+L40+M40+N40+O40+P40)/8</f>
        <v>0.125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 s="19">
        <f t="shared" si="10"/>
        <v>0</v>
      </c>
      <c r="AI40">
        <v>0</v>
      </c>
      <c r="AJ40">
        <v>0</v>
      </c>
      <c r="AK40">
        <v>0.25</v>
      </c>
      <c r="AL40">
        <v>0.5</v>
      </c>
      <c r="AM40">
        <v>0</v>
      </c>
      <c r="AN40">
        <v>0.75</v>
      </c>
      <c r="AO40">
        <v>0.75</v>
      </c>
      <c r="AP40">
        <v>0</v>
      </c>
      <c r="AQ40">
        <v>0</v>
      </c>
      <c r="AR40">
        <v>1</v>
      </c>
      <c r="AS40" s="19">
        <f t="shared" si="5"/>
        <v>0.32500000000000001</v>
      </c>
      <c r="AU40">
        <v>1</v>
      </c>
      <c r="AV40">
        <v>0</v>
      </c>
      <c r="AW40">
        <v>0</v>
      </c>
      <c r="AX40">
        <v>0.75</v>
      </c>
      <c r="AY40">
        <v>0.5</v>
      </c>
      <c r="BA40">
        <v>0.5</v>
      </c>
      <c r="BB40" s="19">
        <f t="shared" si="6"/>
        <v>0.45833333333333331</v>
      </c>
      <c r="BD40">
        <v>4</v>
      </c>
      <c r="BF40" s="21">
        <f t="shared" si="12"/>
        <v>0.19583333333333333</v>
      </c>
      <c r="BG40" s="21">
        <f t="shared" si="7"/>
        <v>0.25</v>
      </c>
      <c r="BH40" s="21">
        <f>17/25</f>
        <v>0.68</v>
      </c>
      <c r="BJ40">
        <f t="shared" si="0"/>
        <v>0.68</v>
      </c>
      <c r="BL40">
        <f t="shared" si="1"/>
        <v>0.41116666666666668</v>
      </c>
      <c r="BN40" s="29">
        <f t="shared" si="2"/>
        <v>0.45228333333333337</v>
      </c>
      <c r="BP40" s="31">
        <f t="shared" si="8"/>
        <v>0.5</v>
      </c>
      <c r="BR40" s="32">
        <f t="shared" si="3"/>
        <v>0.5</v>
      </c>
    </row>
    <row r="41" spans="1:70" ht="15.75" thickBot="1">
      <c r="A41" s="10">
        <v>3</v>
      </c>
      <c r="B41" s="2"/>
      <c r="C41" s="24" t="s">
        <v>24</v>
      </c>
      <c r="D41" s="4"/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1</v>
      </c>
      <c r="P41">
        <v>0</v>
      </c>
      <c r="Q41" s="19">
        <f t="shared" si="13"/>
        <v>0.25</v>
      </c>
      <c r="AA41">
        <v>0</v>
      </c>
      <c r="AB41">
        <v>0</v>
      </c>
      <c r="AC41">
        <v>0.75</v>
      </c>
      <c r="AD41">
        <v>0</v>
      </c>
      <c r="AE41">
        <v>0</v>
      </c>
      <c r="AF41">
        <v>0</v>
      </c>
      <c r="AG41" s="19">
        <f t="shared" si="10"/>
        <v>0.125</v>
      </c>
      <c r="AI41">
        <v>0</v>
      </c>
      <c r="AJ41">
        <v>0</v>
      </c>
      <c r="AK41">
        <v>0.25</v>
      </c>
      <c r="AL41">
        <v>0</v>
      </c>
      <c r="AM41">
        <v>0</v>
      </c>
      <c r="AN41">
        <v>0.5</v>
      </c>
      <c r="AO41">
        <v>0.5</v>
      </c>
      <c r="AP41">
        <v>0</v>
      </c>
      <c r="AQ41">
        <v>0</v>
      </c>
      <c r="AR41">
        <v>1</v>
      </c>
      <c r="AS41" s="19">
        <f t="shared" si="5"/>
        <v>0.22500000000000001</v>
      </c>
      <c r="AU41">
        <v>1</v>
      </c>
      <c r="AV41">
        <v>0</v>
      </c>
      <c r="AW41">
        <v>0</v>
      </c>
      <c r="AX41">
        <v>0.75</v>
      </c>
      <c r="AY41">
        <v>0.5</v>
      </c>
      <c r="BA41">
        <v>0</v>
      </c>
      <c r="BB41" s="19">
        <f t="shared" si="6"/>
        <v>0.375</v>
      </c>
      <c r="BD41">
        <v>4</v>
      </c>
      <c r="BF41" s="21">
        <f t="shared" si="12"/>
        <v>0.18124999999999999</v>
      </c>
      <c r="BG41" s="21">
        <f t="shared" si="7"/>
        <v>0.5</v>
      </c>
      <c r="BH41" s="21">
        <f>17.5/25</f>
        <v>0.7</v>
      </c>
      <c r="BJ41">
        <f t="shared" si="0"/>
        <v>0.7</v>
      </c>
      <c r="BL41">
        <f t="shared" si="1"/>
        <v>0.51624999999999999</v>
      </c>
      <c r="BN41" s="29">
        <f t="shared" si="2"/>
        <v>0.56787500000000002</v>
      </c>
      <c r="BP41" s="31">
        <f t="shared" si="8"/>
        <v>0.56787500000000002</v>
      </c>
      <c r="BR41" s="32">
        <f t="shared" si="3"/>
        <v>0.56787500000000002</v>
      </c>
    </row>
    <row r="42" spans="1:70" ht="15.75" thickBot="1">
      <c r="A42" s="11">
        <v>4</v>
      </c>
      <c r="B42" s="5"/>
      <c r="C42" s="6" t="s">
        <v>25</v>
      </c>
      <c r="D42" s="7"/>
      <c r="I42">
        <v>0</v>
      </c>
      <c r="J42">
        <v>0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 s="19">
        <f t="shared" si="13"/>
        <v>0.125</v>
      </c>
      <c r="S42">
        <v>0.5</v>
      </c>
      <c r="T42">
        <v>0.5</v>
      </c>
      <c r="U42">
        <v>0.5</v>
      </c>
      <c r="V42">
        <v>0</v>
      </c>
      <c r="W42">
        <v>0.25</v>
      </c>
      <c r="X42">
        <v>0</v>
      </c>
      <c r="Y42" s="19">
        <f t="shared" ref="Y42:Y96" si="14">(S42+T42+U42+V42+W42+X42)/6</f>
        <v>0.29166666666666669</v>
      </c>
      <c r="AA42">
        <v>0</v>
      </c>
      <c r="AB42">
        <v>0</v>
      </c>
      <c r="AC42">
        <v>0.75</v>
      </c>
      <c r="AD42">
        <v>0.25</v>
      </c>
      <c r="AE42">
        <v>0.75</v>
      </c>
      <c r="AF42" s="18">
        <v>0.5</v>
      </c>
      <c r="AG42" s="19">
        <f t="shared" si="10"/>
        <v>0.375</v>
      </c>
      <c r="AI42">
        <v>0</v>
      </c>
      <c r="AJ42">
        <v>0</v>
      </c>
      <c r="AK42">
        <v>0.25</v>
      </c>
      <c r="AL42">
        <v>1</v>
      </c>
      <c r="AM42">
        <v>0</v>
      </c>
      <c r="AN42">
        <v>0.75</v>
      </c>
      <c r="AO42">
        <v>0.75</v>
      </c>
      <c r="AP42">
        <v>0</v>
      </c>
      <c r="AQ42">
        <v>1</v>
      </c>
      <c r="AR42">
        <v>1</v>
      </c>
      <c r="AS42" s="19">
        <f t="shared" si="5"/>
        <v>0.47499999999999998</v>
      </c>
      <c r="AU42">
        <v>0.5</v>
      </c>
      <c r="AV42">
        <v>0</v>
      </c>
      <c r="AW42">
        <v>0</v>
      </c>
      <c r="AX42">
        <v>1</v>
      </c>
      <c r="AY42">
        <v>0</v>
      </c>
      <c r="BA42">
        <v>0</v>
      </c>
      <c r="BB42" s="19">
        <f t="shared" si="6"/>
        <v>0.25</v>
      </c>
      <c r="BF42" s="21">
        <f t="shared" si="12"/>
        <v>0.34791666666666665</v>
      </c>
      <c r="BG42" s="21">
        <f t="shared" si="7"/>
        <v>0.25</v>
      </c>
      <c r="BH42" s="21">
        <f>18.5/25</f>
        <v>0.74</v>
      </c>
      <c r="BJ42">
        <f t="shared" si="0"/>
        <v>0.74</v>
      </c>
      <c r="BL42">
        <f t="shared" si="1"/>
        <v>0.46558333333333335</v>
      </c>
      <c r="BN42" s="29">
        <f t="shared" si="2"/>
        <v>0.51214166666666672</v>
      </c>
      <c r="BP42" s="31">
        <f t="shared" si="8"/>
        <v>0.51214166666666672</v>
      </c>
      <c r="BR42" s="32">
        <f t="shared" si="3"/>
        <v>0.51214166666666672</v>
      </c>
    </row>
    <row r="43" spans="1:70" ht="15.75" thickBot="1">
      <c r="A43" s="10">
        <v>5</v>
      </c>
      <c r="B43" s="2"/>
      <c r="C43" s="3" t="s">
        <v>26</v>
      </c>
      <c r="D43" s="4"/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 s="19">
        <f t="shared" si="13"/>
        <v>0.125</v>
      </c>
      <c r="S43">
        <v>0</v>
      </c>
      <c r="T43">
        <v>0</v>
      </c>
      <c r="U43">
        <v>0.5</v>
      </c>
      <c r="V43">
        <v>0</v>
      </c>
      <c r="W43">
        <v>0.25</v>
      </c>
      <c r="X43">
        <v>0</v>
      </c>
      <c r="Y43" s="19">
        <f t="shared" si="14"/>
        <v>0.125</v>
      </c>
      <c r="AA43">
        <v>0</v>
      </c>
      <c r="AB43">
        <v>0</v>
      </c>
      <c r="AC43">
        <v>0.75</v>
      </c>
      <c r="AD43">
        <v>0.25</v>
      </c>
      <c r="AE43">
        <v>0</v>
      </c>
      <c r="AF43" s="18">
        <v>0</v>
      </c>
      <c r="AG43" s="19">
        <f t="shared" si="10"/>
        <v>0.16666666666666666</v>
      </c>
      <c r="AI43">
        <v>0</v>
      </c>
      <c r="AJ43">
        <v>0</v>
      </c>
      <c r="AK43">
        <v>0.25</v>
      </c>
      <c r="AL43">
        <v>1</v>
      </c>
      <c r="AM43">
        <v>0</v>
      </c>
      <c r="AN43">
        <v>0.75</v>
      </c>
      <c r="AO43">
        <v>0.75</v>
      </c>
      <c r="AP43">
        <v>0</v>
      </c>
      <c r="AQ43">
        <v>0</v>
      </c>
      <c r="AR43">
        <v>0.25</v>
      </c>
      <c r="AS43" s="19">
        <f t="shared" si="5"/>
        <v>0.3</v>
      </c>
      <c r="AU43">
        <v>0.5</v>
      </c>
      <c r="AV43">
        <v>0</v>
      </c>
      <c r="AW43">
        <v>0</v>
      </c>
      <c r="AX43">
        <v>1</v>
      </c>
      <c r="AY43">
        <v>0.5</v>
      </c>
      <c r="BA43">
        <v>0</v>
      </c>
      <c r="BB43" s="19">
        <f t="shared" si="6"/>
        <v>0.33333333333333331</v>
      </c>
      <c r="BF43" s="21">
        <f t="shared" si="12"/>
        <v>0.23124999999999996</v>
      </c>
      <c r="BG43" s="21">
        <f t="shared" si="7"/>
        <v>0.25</v>
      </c>
      <c r="BH43" s="21">
        <f>19.5/25</f>
        <v>0.78</v>
      </c>
      <c r="BJ43">
        <f t="shared" si="0"/>
        <v>0.78</v>
      </c>
      <c r="BL43">
        <f t="shared" si="1"/>
        <v>0.45825000000000005</v>
      </c>
      <c r="BN43" s="29">
        <f t="shared" si="2"/>
        <v>0.50407500000000005</v>
      </c>
      <c r="BP43" s="31">
        <f t="shared" si="8"/>
        <v>0.50407500000000005</v>
      </c>
      <c r="BR43" s="32">
        <f t="shared" si="3"/>
        <v>0.50407500000000005</v>
      </c>
    </row>
    <row r="44" spans="1:70" ht="15.75" thickBot="1">
      <c r="A44" s="11">
        <v>6</v>
      </c>
      <c r="B44" s="5"/>
      <c r="C44" s="24" t="s">
        <v>27</v>
      </c>
      <c r="D44" s="7"/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 s="19">
        <f t="shared" si="13"/>
        <v>0.125</v>
      </c>
      <c r="S44">
        <v>0.5</v>
      </c>
      <c r="T44">
        <v>0</v>
      </c>
      <c r="U44">
        <v>1</v>
      </c>
      <c r="V44">
        <v>0</v>
      </c>
      <c r="W44">
        <v>1</v>
      </c>
      <c r="X44">
        <v>0</v>
      </c>
      <c r="Y44" s="19">
        <f t="shared" si="14"/>
        <v>0.41666666666666669</v>
      </c>
      <c r="AA44">
        <v>0</v>
      </c>
      <c r="AB44">
        <v>0.25</v>
      </c>
      <c r="AC44">
        <v>0</v>
      </c>
      <c r="AD44">
        <v>0</v>
      </c>
      <c r="AE44">
        <v>0</v>
      </c>
      <c r="AF44">
        <v>0</v>
      </c>
      <c r="AG44" s="19">
        <f t="shared" si="10"/>
        <v>4.1666666666666664E-2</v>
      </c>
      <c r="AI44">
        <v>0</v>
      </c>
      <c r="AJ44">
        <v>0</v>
      </c>
      <c r="AK44">
        <v>0.25</v>
      </c>
      <c r="AL44">
        <v>0.5</v>
      </c>
      <c r="AM44">
        <v>0</v>
      </c>
      <c r="AN44">
        <v>0.75</v>
      </c>
      <c r="AO44">
        <v>0.75</v>
      </c>
      <c r="AP44">
        <v>0</v>
      </c>
      <c r="AQ44">
        <v>0</v>
      </c>
      <c r="AR44">
        <v>1</v>
      </c>
      <c r="AS44" s="19">
        <f t="shared" si="5"/>
        <v>0.32500000000000001</v>
      </c>
      <c r="BD44">
        <v>7</v>
      </c>
      <c r="BF44" s="21">
        <f t="shared" si="12"/>
        <v>0.19583333333333336</v>
      </c>
      <c r="BG44" s="21">
        <f t="shared" si="7"/>
        <v>0.25</v>
      </c>
      <c r="BH44" s="21">
        <f>15.5/25</f>
        <v>0.62</v>
      </c>
      <c r="BJ44">
        <f t="shared" si="0"/>
        <v>0.62</v>
      </c>
      <c r="BL44">
        <f t="shared" si="1"/>
        <v>0.38716666666666666</v>
      </c>
      <c r="BN44" s="29">
        <f t="shared" si="2"/>
        <v>0.42588333333333334</v>
      </c>
      <c r="BP44" s="31">
        <f t="shared" si="8"/>
        <v>0.5</v>
      </c>
      <c r="BR44" s="32">
        <f t="shared" si="3"/>
        <v>0.5</v>
      </c>
    </row>
    <row r="45" spans="1:70" ht="15.75" thickBot="1">
      <c r="A45" s="10">
        <v>7</v>
      </c>
      <c r="B45" s="2"/>
      <c r="C45" s="3" t="s">
        <v>28</v>
      </c>
      <c r="D45" s="4"/>
      <c r="I45">
        <v>1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 s="19">
        <f t="shared" si="13"/>
        <v>0.25</v>
      </c>
      <c r="S45">
        <v>1</v>
      </c>
      <c r="T45">
        <v>0.25</v>
      </c>
      <c r="U45">
        <v>0.75</v>
      </c>
      <c r="V45">
        <v>0</v>
      </c>
      <c r="W45">
        <v>1</v>
      </c>
      <c r="X45">
        <v>0</v>
      </c>
      <c r="Y45" s="19">
        <f t="shared" si="14"/>
        <v>0.5</v>
      </c>
      <c r="AA45">
        <v>0</v>
      </c>
      <c r="AB45">
        <v>0</v>
      </c>
      <c r="AC45">
        <v>1</v>
      </c>
      <c r="AD45">
        <v>0</v>
      </c>
      <c r="AE45">
        <v>0</v>
      </c>
      <c r="AF45">
        <v>0</v>
      </c>
      <c r="AG45" s="19">
        <f t="shared" si="10"/>
        <v>0.16666666666666666</v>
      </c>
      <c r="AI45">
        <v>0</v>
      </c>
      <c r="AJ45">
        <v>0</v>
      </c>
      <c r="AK45">
        <v>0.25</v>
      </c>
      <c r="AL45">
        <v>1</v>
      </c>
      <c r="AM45">
        <v>0</v>
      </c>
      <c r="AN45">
        <v>0.75</v>
      </c>
      <c r="AO45">
        <v>0.75</v>
      </c>
      <c r="AP45">
        <v>0</v>
      </c>
      <c r="AQ45">
        <v>0</v>
      </c>
      <c r="AR45">
        <v>1</v>
      </c>
      <c r="AS45" s="19">
        <f t="shared" si="5"/>
        <v>0.375</v>
      </c>
      <c r="AU45">
        <v>0.5</v>
      </c>
      <c r="AV45">
        <v>0</v>
      </c>
      <c r="AW45">
        <v>0</v>
      </c>
      <c r="AX45">
        <v>1</v>
      </c>
      <c r="AY45">
        <v>0</v>
      </c>
      <c r="BA45">
        <v>0</v>
      </c>
      <c r="BB45" s="19">
        <f t="shared" si="6"/>
        <v>0.25</v>
      </c>
      <c r="BF45" s="21">
        <f t="shared" si="12"/>
        <v>0.32291666666666663</v>
      </c>
      <c r="BG45" s="21">
        <f t="shared" si="7"/>
        <v>0.5</v>
      </c>
      <c r="BH45" s="21">
        <f>17.5/25</f>
        <v>0.7</v>
      </c>
      <c r="BJ45">
        <f t="shared" si="0"/>
        <v>0.7</v>
      </c>
      <c r="BL45">
        <f t="shared" si="1"/>
        <v>0.54458333333333331</v>
      </c>
      <c r="BN45" s="29">
        <f t="shared" si="2"/>
        <v>0.59904166666666669</v>
      </c>
      <c r="BP45" s="31">
        <f t="shared" si="8"/>
        <v>0.59904166666666669</v>
      </c>
      <c r="BR45" s="32">
        <f t="shared" si="3"/>
        <v>0.59904166666666669</v>
      </c>
    </row>
    <row r="46" spans="1:70" ht="15.75" thickBot="1">
      <c r="A46" s="11">
        <v>8</v>
      </c>
      <c r="B46" s="5"/>
      <c r="C46" s="6" t="s">
        <v>29</v>
      </c>
      <c r="D46" s="7"/>
      <c r="I46">
        <v>0</v>
      </c>
      <c r="J46">
        <v>0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 s="19">
        <f t="shared" si="13"/>
        <v>0.125</v>
      </c>
      <c r="S46">
        <v>0.75</v>
      </c>
      <c r="T46">
        <v>0.5</v>
      </c>
      <c r="U46">
        <v>1</v>
      </c>
      <c r="V46">
        <v>0.5</v>
      </c>
      <c r="W46">
        <v>1</v>
      </c>
      <c r="X46">
        <v>0</v>
      </c>
      <c r="Y46" s="19">
        <f t="shared" si="14"/>
        <v>0.625</v>
      </c>
      <c r="AA46">
        <v>0</v>
      </c>
      <c r="AB46">
        <v>0.5</v>
      </c>
      <c r="AC46">
        <v>0.75</v>
      </c>
      <c r="AD46">
        <v>0.75</v>
      </c>
      <c r="AE46">
        <v>0.75</v>
      </c>
      <c r="AF46">
        <v>0</v>
      </c>
      <c r="AG46" s="19">
        <f t="shared" si="10"/>
        <v>0.45833333333333331</v>
      </c>
      <c r="AI46">
        <v>0</v>
      </c>
      <c r="AJ46">
        <v>0.25</v>
      </c>
      <c r="AK46">
        <v>0.25</v>
      </c>
      <c r="AL46">
        <v>1</v>
      </c>
      <c r="AM46">
        <v>0</v>
      </c>
      <c r="AN46">
        <v>0.75</v>
      </c>
      <c r="AO46">
        <v>0.75</v>
      </c>
      <c r="AP46">
        <v>0</v>
      </c>
      <c r="AQ46">
        <v>0</v>
      </c>
      <c r="AR46">
        <v>0</v>
      </c>
      <c r="AS46" s="19">
        <f t="shared" si="5"/>
        <v>0.3</v>
      </c>
      <c r="AU46">
        <v>1</v>
      </c>
      <c r="AV46">
        <v>0</v>
      </c>
      <c r="AW46">
        <v>0</v>
      </c>
      <c r="AX46">
        <v>0.75</v>
      </c>
      <c r="AY46">
        <v>0</v>
      </c>
      <c r="BA46">
        <v>0</v>
      </c>
      <c r="BB46" s="19">
        <f t="shared" si="6"/>
        <v>0.29166666666666669</v>
      </c>
      <c r="BF46" s="21">
        <f t="shared" si="12"/>
        <v>0.41875000000000001</v>
      </c>
      <c r="BG46" s="21">
        <f t="shared" si="7"/>
        <v>0.25</v>
      </c>
      <c r="BH46" s="21">
        <f>15.5/25</f>
        <v>0.62</v>
      </c>
      <c r="BJ46">
        <f t="shared" si="0"/>
        <v>0.77745013068806279</v>
      </c>
      <c r="BL46">
        <f t="shared" si="1"/>
        <v>0.49473005227522515</v>
      </c>
      <c r="BN46" s="29">
        <f t="shared" si="2"/>
        <v>0.54420305750274767</v>
      </c>
      <c r="BP46" s="31">
        <f t="shared" si="8"/>
        <v>0.54420305750274767</v>
      </c>
      <c r="BR46" s="32">
        <f t="shared" si="3"/>
        <v>0.54420305750274767</v>
      </c>
    </row>
    <row r="47" spans="1:70" ht="15.75" thickBot="1">
      <c r="A47" s="10">
        <v>9</v>
      </c>
      <c r="B47" s="2"/>
      <c r="C47" s="3" t="s">
        <v>30</v>
      </c>
      <c r="D47" s="4"/>
      <c r="I47">
        <v>1</v>
      </c>
      <c r="J47">
        <v>0</v>
      </c>
      <c r="K47">
        <v>0</v>
      </c>
      <c r="L47">
        <v>0</v>
      </c>
      <c r="M47">
        <v>0</v>
      </c>
      <c r="N47">
        <v>1</v>
      </c>
      <c r="O47">
        <v>1</v>
      </c>
      <c r="P47">
        <v>1</v>
      </c>
      <c r="Q47" s="19">
        <f t="shared" si="13"/>
        <v>0.5</v>
      </c>
      <c r="S47">
        <v>0.5</v>
      </c>
      <c r="T47">
        <v>0.25</v>
      </c>
      <c r="U47">
        <v>1</v>
      </c>
      <c r="V47">
        <v>0.25</v>
      </c>
      <c r="W47">
        <v>0.25</v>
      </c>
      <c r="X47">
        <v>0</v>
      </c>
      <c r="Y47" s="19">
        <f t="shared" si="14"/>
        <v>0.375</v>
      </c>
      <c r="AA47">
        <v>0</v>
      </c>
      <c r="AB47">
        <v>0.25</v>
      </c>
      <c r="AC47">
        <v>0.5</v>
      </c>
      <c r="AD47">
        <v>0.25</v>
      </c>
      <c r="AE47">
        <v>0.25</v>
      </c>
      <c r="AF47">
        <v>0</v>
      </c>
      <c r="AG47" s="19">
        <f t="shared" si="10"/>
        <v>0.20833333333333334</v>
      </c>
      <c r="AI47">
        <v>0</v>
      </c>
      <c r="AJ47">
        <v>0.25</v>
      </c>
      <c r="AK47">
        <v>0.25</v>
      </c>
      <c r="AL47">
        <v>1</v>
      </c>
      <c r="AM47">
        <v>0.25</v>
      </c>
      <c r="AN47">
        <v>0.75</v>
      </c>
      <c r="AO47">
        <v>0.75</v>
      </c>
      <c r="AP47">
        <v>0</v>
      </c>
      <c r="AQ47">
        <v>1</v>
      </c>
      <c r="AR47">
        <v>1</v>
      </c>
      <c r="AS47" s="19">
        <f t="shared" si="5"/>
        <v>0.52500000000000002</v>
      </c>
      <c r="AU47">
        <v>1</v>
      </c>
      <c r="AV47">
        <v>0</v>
      </c>
      <c r="AW47">
        <v>0</v>
      </c>
      <c r="AX47">
        <v>1</v>
      </c>
      <c r="AY47">
        <v>0.5</v>
      </c>
      <c r="BA47">
        <v>0.5</v>
      </c>
      <c r="BB47" s="19">
        <f t="shared" si="6"/>
        <v>0.5</v>
      </c>
      <c r="BF47" s="21">
        <f t="shared" si="12"/>
        <v>0.40208333333333335</v>
      </c>
      <c r="BG47" s="21">
        <f t="shared" si="7"/>
        <v>1</v>
      </c>
      <c r="BH47" s="21">
        <f>19.5/25</f>
        <v>0.78</v>
      </c>
      <c r="BJ47">
        <f t="shared" si="0"/>
        <v>0.78</v>
      </c>
      <c r="BL47">
        <f t="shared" si="1"/>
        <v>0.79241666666666677</v>
      </c>
      <c r="BN47" s="29">
        <f t="shared" si="2"/>
        <v>0.87165833333333353</v>
      </c>
      <c r="BP47" s="31">
        <f t="shared" si="8"/>
        <v>0.87165833333333353</v>
      </c>
      <c r="BR47" s="32">
        <f t="shared" si="3"/>
        <v>0.87165833333333353</v>
      </c>
    </row>
    <row r="48" spans="1:70" ht="15.75" thickBot="1">
      <c r="A48" s="11">
        <v>10</v>
      </c>
      <c r="B48" s="5"/>
      <c r="C48" s="6" t="s">
        <v>31</v>
      </c>
      <c r="D48" s="7"/>
      <c r="I48">
        <v>1</v>
      </c>
      <c r="J48">
        <v>1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 s="19">
        <f t="shared" si="13"/>
        <v>0.375</v>
      </c>
      <c r="S48">
        <v>0</v>
      </c>
      <c r="T48">
        <v>0</v>
      </c>
      <c r="U48">
        <v>1</v>
      </c>
      <c r="V48">
        <v>0.5</v>
      </c>
      <c r="W48">
        <v>0.25</v>
      </c>
      <c r="X48" s="18">
        <v>1</v>
      </c>
      <c r="Y48" s="19">
        <f t="shared" si="14"/>
        <v>0.45833333333333331</v>
      </c>
      <c r="AA48">
        <v>0</v>
      </c>
      <c r="AB48">
        <v>0</v>
      </c>
      <c r="AC48">
        <v>0</v>
      </c>
      <c r="AD48">
        <v>0</v>
      </c>
      <c r="AE48">
        <v>0</v>
      </c>
      <c r="AF48" s="18">
        <v>0.5</v>
      </c>
      <c r="AG48" s="19">
        <f t="shared" si="10"/>
        <v>8.3333333333333329E-2</v>
      </c>
      <c r="AI48">
        <v>0</v>
      </c>
      <c r="AJ48">
        <v>0</v>
      </c>
      <c r="AK48">
        <v>0.25</v>
      </c>
      <c r="AL48">
        <v>0.75</v>
      </c>
      <c r="AM48">
        <v>0</v>
      </c>
      <c r="AN48">
        <v>0.75</v>
      </c>
      <c r="AO48">
        <v>0.75</v>
      </c>
      <c r="AP48">
        <v>0</v>
      </c>
      <c r="AQ48">
        <v>0</v>
      </c>
      <c r="AR48">
        <v>1</v>
      </c>
      <c r="AS48" s="19">
        <f t="shared" si="5"/>
        <v>0.35</v>
      </c>
      <c r="AU48">
        <v>1</v>
      </c>
      <c r="AV48">
        <v>0</v>
      </c>
      <c r="AW48">
        <v>0</v>
      </c>
      <c r="AX48">
        <v>1</v>
      </c>
      <c r="AY48">
        <v>0.5</v>
      </c>
      <c r="BA48">
        <v>0</v>
      </c>
      <c r="BB48" s="19">
        <f t="shared" si="6"/>
        <v>0.41666666666666669</v>
      </c>
      <c r="BF48" s="21">
        <f t="shared" si="12"/>
        <v>0.32708333333333334</v>
      </c>
      <c r="BG48" s="21">
        <f t="shared" si="7"/>
        <v>0.75</v>
      </c>
      <c r="BH48" s="21">
        <f>16.5/25</f>
        <v>0.66</v>
      </c>
      <c r="BJ48">
        <f t="shared" si="0"/>
        <v>0.66</v>
      </c>
      <c r="BL48">
        <f t="shared" si="1"/>
        <v>0.62941666666666674</v>
      </c>
      <c r="BN48" s="29">
        <f t="shared" si="2"/>
        <v>0.69235833333333352</v>
      </c>
      <c r="BP48" s="31">
        <f t="shared" si="8"/>
        <v>0.69235833333333352</v>
      </c>
      <c r="BR48" s="32">
        <f t="shared" si="3"/>
        <v>0.69235833333333352</v>
      </c>
    </row>
    <row r="49" spans="1:71" ht="15.75" thickBot="1">
      <c r="A49" s="10">
        <v>11</v>
      </c>
      <c r="B49" s="2"/>
      <c r="C49" s="3" t="s">
        <v>32</v>
      </c>
      <c r="D49" s="4"/>
      <c r="I49">
        <v>0</v>
      </c>
      <c r="J49">
        <v>0</v>
      </c>
      <c r="K49">
        <v>0</v>
      </c>
      <c r="L49">
        <v>0</v>
      </c>
      <c r="M49">
        <v>0</v>
      </c>
      <c r="N49">
        <v>1</v>
      </c>
      <c r="O49">
        <v>0</v>
      </c>
      <c r="P49">
        <v>0</v>
      </c>
      <c r="Q49" s="19">
        <f t="shared" si="13"/>
        <v>0.125</v>
      </c>
      <c r="S49">
        <v>0.5</v>
      </c>
      <c r="T49">
        <v>0</v>
      </c>
      <c r="U49">
        <v>1</v>
      </c>
      <c r="V49">
        <v>0.25</v>
      </c>
      <c r="W49">
        <v>0.75</v>
      </c>
      <c r="X49">
        <v>0</v>
      </c>
      <c r="Y49" s="19">
        <f t="shared" si="14"/>
        <v>0.41666666666666669</v>
      </c>
      <c r="AA49">
        <v>0</v>
      </c>
      <c r="AB49">
        <v>0</v>
      </c>
      <c r="AC49">
        <v>0</v>
      </c>
      <c r="AD49">
        <v>0.25</v>
      </c>
      <c r="AE49">
        <v>0.5</v>
      </c>
      <c r="AF49" s="18">
        <v>0.5</v>
      </c>
      <c r="AG49" s="19">
        <f t="shared" si="10"/>
        <v>0.20833333333333334</v>
      </c>
      <c r="AI49">
        <v>0</v>
      </c>
      <c r="AJ49">
        <v>0</v>
      </c>
      <c r="AK49">
        <v>0.25</v>
      </c>
      <c r="AL49">
        <v>1</v>
      </c>
      <c r="AM49">
        <v>0</v>
      </c>
      <c r="AN49">
        <v>0.75</v>
      </c>
      <c r="AO49">
        <v>0.75</v>
      </c>
      <c r="AP49">
        <v>0</v>
      </c>
      <c r="AQ49">
        <v>0</v>
      </c>
      <c r="AR49">
        <v>1</v>
      </c>
      <c r="AS49" s="19">
        <f t="shared" si="5"/>
        <v>0.375</v>
      </c>
      <c r="AU49">
        <v>1</v>
      </c>
      <c r="AV49">
        <v>0</v>
      </c>
      <c r="AW49">
        <v>0</v>
      </c>
      <c r="AX49">
        <v>0.75</v>
      </c>
      <c r="AY49">
        <v>0.5</v>
      </c>
      <c r="BA49">
        <v>0</v>
      </c>
      <c r="BB49" s="19">
        <f t="shared" si="6"/>
        <v>0.375</v>
      </c>
      <c r="BF49" s="21">
        <f t="shared" si="12"/>
        <v>0.34375</v>
      </c>
      <c r="BG49" s="21">
        <f t="shared" si="7"/>
        <v>0.25</v>
      </c>
      <c r="BH49" s="21">
        <f>20.5/25</f>
        <v>0.82</v>
      </c>
      <c r="BJ49">
        <f t="shared" si="0"/>
        <v>0.82</v>
      </c>
      <c r="BL49">
        <f t="shared" si="1"/>
        <v>0.49675000000000002</v>
      </c>
      <c r="BN49" s="29">
        <f t="shared" si="2"/>
        <v>0.54642500000000005</v>
      </c>
      <c r="BP49" s="31">
        <f t="shared" si="8"/>
        <v>0.54642500000000005</v>
      </c>
      <c r="BR49" s="32">
        <f t="shared" si="3"/>
        <v>0.54642500000000005</v>
      </c>
    </row>
    <row r="50" spans="1:71" ht="15.75" thickBot="1">
      <c r="A50" s="11">
        <v>12</v>
      </c>
      <c r="B50" s="5"/>
      <c r="C50" s="24" t="s">
        <v>33</v>
      </c>
      <c r="D50" s="7"/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s="19">
        <f t="shared" si="13"/>
        <v>0</v>
      </c>
      <c r="AI50">
        <v>0</v>
      </c>
      <c r="AJ50">
        <v>0</v>
      </c>
      <c r="AK50">
        <v>0</v>
      </c>
      <c r="AL50">
        <v>0.5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 s="19">
        <f t="shared" si="5"/>
        <v>0.05</v>
      </c>
      <c r="AU50">
        <v>0.5</v>
      </c>
      <c r="AV50">
        <v>0</v>
      </c>
      <c r="AW50">
        <v>0</v>
      </c>
      <c r="AX50">
        <v>0.75</v>
      </c>
      <c r="AY50">
        <v>0.25</v>
      </c>
      <c r="BA50">
        <v>0</v>
      </c>
      <c r="BB50" s="19">
        <f t="shared" si="6"/>
        <v>0.25</v>
      </c>
      <c r="BD50">
        <v>46</v>
      </c>
      <c r="BF50" s="21">
        <f t="shared" si="12"/>
        <v>7.4999999999999997E-2</v>
      </c>
      <c r="BG50" s="21">
        <f t="shared" si="7"/>
        <v>0</v>
      </c>
      <c r="BH50" s="21">
        <f>13.5/25</f>
        <v>0.54</v>
      </c>
      <c r="BJ50">
        <f t="shared" si="0"/>
        <v>0.54</v>
      </c>
      <c r="BL50">
        <f t="shared" si="1"/>
        <v>0.23100000000000004</v>
      </c>
      <c r="BN50" s="29">
        <f t="shared" si="2"/>
        <v>0.25410000000000005</v>
      </c>
      <c r="BP50" s="31">
        <f t="shared" si="8"/>
        <v>0.5</v>
      </c>
      <c r="BR50" s="32">
        <f t="shared" si="3"/>
        <v>0.5</v>
      </c>
    </row>
    <row r="51" spans="1:71" ht="15.75" thickBot="1">
      <c r="A51" s="10">
        <v>13</v>
      </c>
      <c r="B51" s="2"/>
      <c r="C51" s="3" t="s">
        <v>34</v>
      </c>
      <c r="D51" s="4"/>
      <c r="I51">
        <v>0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1</v>
      </c>
      <c r="Q51" s="19">
        <f t="shared" si="13"/>
        <v>0.25</v>
      </c>
      <c r="S51">
        <v>0</v>
      </c>
      <c r="T51">
        <v>0</v>
      </c>
      <c r="U51">
        <v>0.5</v>
      </c>
      <c r="V51">
        <v>0</v>
      </c>
      <c r="W51">
        <v>0</v>
      </c>
      <c r="X51">
        <v>0</v>
      </c>
      <c r="Y51" s="19">
        <f t="shared" si="14"/>
        <v>8.3333333333333329E-2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 s="19">
        <f t="shared" si="10"/>
        <v>0</v>
      </c>
      <c r="AI51">
        <v>0</v>
      </c>
      <c r="AJ51">
        <v>0</v>
      </c>
      <c r="AK51">
        <v>0.25</v>
      </c>
      <c r="AL51">
        <v>1</v>
      </c>
      <c r="AM51">
        <v>0</v>
      </c>
      <c r="AN51">
        <v>0.75</v>
      </c>
      <c r="AO51">
        <v>0.75</v>
      </c>
      <c r="AP51">
        <v>0</v>
      </c>
      <c r="AQ51">
        <v>0</v>
      </c>
      <c r="AR51">
        <v>1</v>
      </c>
      <c r="AS51" s="19">
        <f t="shared" si="5"/>
        <v>0.375</v>
      </c>
      <c r="AU51">
        <v>1</v>
      </c>
      <c r="AV51">
        <v>0</v>
      </c>
      <c r="AW51">
        <v>0</v>
      </c>
      <c r="AX51">
        <v>1</v>
      </c>
      <c r="AY51">
        <v>0.75</v>
      </c>
      <c r="BA51">
        <v>0</v>
      </c>
      <c r="BB51" s="19">
        <f t="shared" si="6"/>
        <v>0.45833333333333331</v>
      </c>
      <c r="BF51" s="21">
        <f t="shared" si="12"/>
        <v>0.22916666666666666</v>
      </c>
      <c r="BG51" s="21">
        <f t="shared" si="7"/>
        <v>0.5</v>
      </c>
      <c r="BH51" s="21">
        <f>17.5/25</f>
        <v>0.7</v>
      </c>
      <c r="BJ51">
        <f t="shared" si="0"/>
        <v>0.7</v>
      </c>
      <c r="BL51">
        <f t="shared" si="1"/>
        <v>0.52583333333333337</v>
      </c>
      <c r="BN51" s="29">
        <f t="shared" si="2"/>
        <v>0.5784166666666668</v>
      </c>
      <c r="BP51" s="31">
        <f t="shared" si="8"/>
        <v>0.5784166666666668</v>
      </c>
      <c r="BR51" s="32">
        <f t="shared" si="3"/>
        <v>0.5784166666666668</v>
      </c>
    </row>
    <row r="52" spans="1:71" ht="15.75" thickBot="1">
      <c r="A52" s="11">
        <v>14</v>
      </c>
      <c r="B52" s="5"/>
      <c r="C52" s="24" t="s">
        <v>35</v>
      </c>
      <c r="D52" s="7"/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Q52" s="19">
        <f t="shared" si="13"/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 s="19">
        <f t="shared" si="10"/>
        <v>0</v>
      </c>
      <c r="BD52" t="s">
        <v>176</v>
      </c>
      <c r="BG52" s="21">
        <f t="shared" si="7"/>
        <v>0</v>
      </c>
      <c r="BN52" s="29"/>
      <c r="BP52" s="31"/>
      <c r="BR52" s="32"/>
      <c r="BS52" t="s">
        <v>192</v>
      </c>
    </row>
    <row r="53" spans="1:71" ht="15.75" thickBot="1">
      <c r="A53" s="10">
        <v>15</v>
      </c>
      <c r="B53" s="2"/>
      <c r="C53" s="3" t="s">
        <v>36</v>
      </c>
      <c r="D53" s="4"/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 s="19">
        <f t="shared" si="13"/>
        <v>0.125</v>
      </c>
      <c r="S53">
        <v>0.5</v>
      </c>
      <c r="T53">
        <v>0.25</v>
      </c>
      <c r="U53">
        <v>1</v>
      </c>
      <c r="V53">
        <v>0.25</v>
      </c>
      <c r="W53">
        <v>1</v>
      </c>
      <c r="X53">
        <v>0</v>
      </c>
      <c r="Y53" s="19">
        <f t="shared" si="14"/>
        <v>0.5</v>
      </c>
      <c r="AA53">
        <v>0</v>
      </c>
      <c r="AB53">
        <v>0.25</v>
      </c>
      <c r="AC53">
        <v>0</v>
      </c>
      <c r="AD53">
        <v>0.25</v>
      </c>
      <c r="AE53">
        <v>0.25</v>
      </c>
      <c r="AF53">
        <v>0</v>
      </c>
      <c r="AG53" s="19">
        <f t="shared" si="10"/>
        <v>0.125</v>
      </c>
      <c r="AI53">
        <v>0</v>
      </c>
      <c r="AJ53">
        <v>0</v>
      </c>
      <c r="AK53">
        <v>0.25</v>
      </c>
      <c r="AL53">
        <v>0.5</v>
      </c>
      <c r="AM53">
        <v>0</v>
      </c>
      <c r="AN53">
        <v>0.75</v>
      </c>
      <c r="AO53">
        <v>0.75</v>
      </c>
      <c r="AP53">
        <v>1</v>
      </c>
      <c r="AS53" s="19">
        <f>(AI53+AJ53+AK53+AL53+AM53+AN53+AO53+AP53)/8</f>
        <v>0.40625</v>
      </c>
      <c r="AU53">
        <v>1</v>
      </c>
      <c r="AV53">
        <v>0</v>
      </c>
      <c r="AW53">
        <v>0</v>
      </c>
      <c r="AX53">
        <v>0.25</v>
      </c>
      <c r="AY53">
        <v>0.25</v>
      </c>
      <c r="BA53">
        <v>0.5</v>
      </c>
      <c r="BB53" s="19">
        <f t="shared" si="6"/>
        <v>0.33333333333333331</v>
      </c>
      <c r="BF53" s="21">
        <f>(Y53+AG53+AS53+BB53)/4</f>
        <v>0.34114583333333331</v>
      </c>
      <c r="BG53" s="21">
        <f t="shared" si="7"/>
        <v>0.25</v>
      </c>
      <c r="BH53" s="21">
        <f>17.5/25</f>
        <v>0.7</v>
      </c>
      <c r="BJ53">
        <f t="shared" si="0"/>
        <v>0.7</v>
      </c>
      <c r="BL53">
        <f t="shared" si="1"/>
        <v>0.44822916666666662</v>
      </c>
      <c r="BN53" s="29">
        <f t="shared" si="2"/>
        <v>0.49305208333333334</v>
      </c>
      <c r="BP53" s="31">
        <f t="shared" si="8"/>
        <v>0.5</v>
      </c>
      <c r="BR53" s="32">
        <f t="shared" si="3"/>
        <v>0.5</v>
      </c>
    </row>
    <row r="54" spans="1:71" ht="15.75" thickBot="1">
      <c r="A54" s="11">
        <v>16</v>
      </c>
      <c r="B54" s="5"/>
      <c r="C54" s="6" t="s">
        <v>37</v>
      </c>
      <c r="D54" s="7"/>
      <c r="I54">
        <v>1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 s="19">
        <f t="shared" si="13"/>
        <v>0.25</v>
      </c>
      <c r="S54">
        <v>0</v>
      </c>
      <c r="T54">
        <v>0.25</v>
      </c>
      <c r="U54">
        <v>1</v>
      </c>
      <c r="V54">
        <v>0</v>
      </c>
      <c r="W54">
        <v>0</v>
      </c>
      <c r="X54">
        <v>0</v>
      </c>
      <c r="Y54" s="19">
        <f t="shared" si="14"/>
        <v>0.20833333333333334</v>
      </c>
      <c r="AA54">
        <v>0</v>
      </c>
      <c r="AB54">
        <v>0.25</v>
      </c>
      <c r="AC54">
        <v>0</v>
      </c>
      <c r="AD54">
        <v>0</v>
      </c>
      <c r="AE54">
        <v>0</v>
      </c>
      <c r="AF54" s="18">
        <v>0.5</v>
      </c>
      <c r="AG54" s="19">
        <f t="shared" si="10"/>
        <v>0.125</v>
      </c>
      <c r="AI54">
        <v>0</v>
      </c>
      <c r="AJ54">
        <v>0</v>
      </c>
      <c r="AK54">
        <v>0.25</v>
      </c>
      <c r="AL54">
        <v>0</v>
      </c>
      <c r="AM54">
        <v>0</v>
      </c>
      <c r="AN54">
        <v>0.75</v>
      </c>
      <c r="AO54">
        <v>0.75</v>
      </c>
      <c r="AP54">
        <v>0</v>
      </c>
      <c r="AQ54">
        <v>0</v>
      </c>
      <c r="AR54">
        <v>1</v>
      </c>
      <c r="AS54" s="19">
        <f t="shared" si="5"/>
        <v>0.27500000000000002</v>
      </c>
      <c r="AU54">
        <v>1</v>
      </c>
      <c r="AV54">
        <v>0</v>
      </c>
      <c r="AW54">
        <v>0</v>
      </c>
      <c r="AX54">
        <v>1</v>
      </c>
      <c r="AY54">
        <v>0</v>
      </c>
      <c r="BA54">
        <v>0</v>
      </c>
      <c r="BB54" s="19">
        <f t="shared" si="6"/>
        <v>0.33333333333333331</v>
      </c>
      <c r="BF54" s="21">
        <f>(Y54+AG54+AS54+BB54)/4</f>
        <v>0.23541666666666666</v>
      </c>
      <c r="BG54" s="21">
        <f t="shared" si="7"/>
        <v>0.5</v>
      </c>
      <c r="BN54" s="29"/>
      <c r="BP54" s="31"/>
      <c r="BR54" s="32"/>
      <c r="BS54" t="s">
        <v>192</v>
      </c>
    </row>
    <row r="55" spans="1:71" ht="15.75" thickBot="1">
      <c r="A55" s="10">
        <v>17</v>
      </c>
      <c r="B55" s="2"/>
      <c r="C55" s="3" t="s">
        <v>38</v>
      </c>
      <c r="D55" s="4"/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 s="19">
        <f t="shared" si="13"/>
        <v>0.125</v>
      </c>
      <c r="S55">
        <v>1</v>
      </c>
      <c r="T55">
        <v>0</v>
      </c>
      <c r="U55">
        <v>1</v>
      </c>
      <c r="V55">
        <v>1</v>
      </c>
      <c r="W55">
        <v>1</v>
      </c>
      <c r="X55">
        <v>0</v>
      </c>
      <c r="Y55" s="19">
        <f t="shared" si="14"/>
        <v>0.66666666666666663</v>
      </c>
      <c r="AA55">
        <v>0</v>
      </c>
      <c r="AB55">
        <v>0.5</v>
      </c>
      <c r="AC55">
        <v>0.75</v>
      </c>
      <c r="AD55">
        <v>0</v>
      </c>
      <c r="AE55">
        <v>0</v>
      </c>
      <c r="AF55">
        <v>0</v>
      </c>
      <c r="AG55" s="19">
        <f t="shared" si="10"/>
        <v>0.20833333333333334</v>
      </c>
      <c r="AI55">
        <v>0</v>
      </c>
      <c r="AJ55">
        <v>0</v>
      </c>
      <c r="AK55">
        <v>0</v>
      </c>
      <c r="AL55">
        <v>1</v>
      </c>
      <c r="AM55">
        <v>0</v>
      </c>
      <c r="AN55">
        <v>0</v>
      </c>
      <c r="AO55">
        <v>0.75</v>
      </c>
      <c r="AP55">
        <v>0</v>
      </c>
      <c r="AQ55">
        <v>0</v>
      </c>
      <c r="AR55">
        <v>0</v>
      </c>
      <c r="AS55" s="19">
        <f t="shared" si="5"/>
        <v>0.17499999999999999</v>
      </c>
      <c r="AU55">
        <v>1</v>
      </c>
      <c r="AV55">
        <v>0</v>
      </c>
      <c r="AW55">
        <v>0</v>
      </c>
      <c r="AX55">
        <v>1</v>
      </c>
      <c r="AY55">
        <v>1</v>
      </c>
      <c r="BA55">
        <v>0</v>
      </c>
      <c r="BB55" s="19">
        <f t="shared" si="6"/>
        <v>0.5</v>
      </c>
      <c r="BF55" s="21">
        <f>(Y55+AG55+AS55+BB55)/4</f>
        <v>0.38750000000000001</v>
      </c>
      <c r="BG55" s="21">
        <f t="shared" si="7"/>
        <v>0.25</v>
      </c>
      <c r="BH55" s="21">
        <f>12/25</f>
        <v>0.48</v>
      </c>
      <c r="BJ55">
        <f t="shared" si="0"/>
        <v>0.71943146421880444</v>
      </c>
      <c r="BL55">
        <f t="shared" si="1"/>
        <v>0.46527258568752183</v>
      </c>
      <c r="BN55" s="29">
        <f t="shared" si="2"/>
        <v>0.51179984425627401</v>
      </c>
      <c r="BP55" s="31">
        <f t="shared" si="8"/>
        <v>0.51179984425627401</v>
      </c>
      <c r="BR55" s="32">
        <f t="shared" si="3"/>
        <v>0.51179984425627401</v>
      </c>
    </row>
    <row r="56" spans="1:71" ht="15.75" thickBot="1">
      <c r="A56" s="11">
        <v>18</v>
      </c>
      <c r="B56" s="5"/>
      <c r="C56" s="6" t="s">
        <v>39</v>
      </c>
      <c r="D56" s="7"/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 s="19">
        <f t="shared" si="13"/>
        <v>0.125</v>
      </c>
      <c r="S56">
        <v>0.5</v>
      </c>
      <c r="T56">
        <v>0.25</v>
      </c>
      <c r="U56">
        <v>1</v>
      </c>
      <c r="V56">
        <v>0</v>
      </c>
      <c r="W56">
        <v>0.75</v>
      </c>
      <c r="X56">
        <v>0</v>
      </c>
      <c r="Y56" s="19">
        <f t="shared" si="14"/>
        <v>0.41666666666666669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 s="19">
        <f t="shared" si="10"/>
        <v>0</v>
      </c>
      <c r="AI56">
        <v>0</v>
      </c>
      <c r="AJ56">
        <v>0.5</v>
      </c>
      <c r="AK56">
        <v>0.25</v>
      </c>
      <c r="AL56">
        <v>1</v>
      </c>
      <c r="AM56">
        <v>0</v>
      </c>
      <c r="AN56">
        <v>0.75</v>
      </c>
      <c r="AO56">
        <v>0.75</v>
      </c>
      <c r="AP56">
        <v>0</v>
      </c>
      <c r="AQ56">
        <v>0</v>
      </c>
      <c r="AR56">
        <v>1</v>
      </c>
      <c r="AS56" s="19">
        <f t="shared" si="5"/>
        <v>0.42499999999999999</v>
      </c>
      <c r="AU56">
        <v>0.25</v>
      </c>
      <c r="AV56">
        <v>0</v>
      </c>
      <c r="AW56">
        <v>0</v>
      </c>
      <c r="AX56">
        <v>1</v>
      </c>
      <c r="AY56">
        <v>0.5</v>
      </c>
      <c r="BA56">
        <v>0</v>
      </c>
      <c r="BB56" s="19">
        <f t="shared" si="6"/>
        <v>0.29166666666666669</v>
      </c>
      <c r="BF56" s="21">
        <f>(Y56+AG56+AS56+BB56)/4</f>
        <v>0.28333333333333333</v>
      </c>
      <c r="BG56" s="21">
        <f t="shared" si="7"/>
        <v>0.25</v>
      </c>
      <c r="BH56" s="21">
        <f>20.5/25</f>
        <v>0.82</v>
      </c>
      <c r="BJ56">
        <f t="shared" si="0"/>
        <v>0.82</v>
      </c>
      <c r="BL56">
        <f t="shared" si="1"/>
        <v>0.48466666666666669</v>
      </c>
      <c r="BN56" s="29">
        <f t="shared" si="2"/>
        <v>0.53313333333333335</v>
      </c>
      <c r="BP56" s="31">
        <f t="shared" si="8"/>
        <v>0.53313333333333335</v>
      </c>
      <c r="BR56" s="32">
        <f t="shared" si="3"/>
        <v>0.53313333333333335</v>
      </c>
    </row>
    <row r="57" spans="1:71">
      <c r="A57" s="12"/>
      <c r="B57" s="12"/>
      <c r="C57" s="13"/>
      <c r="D57" s="14"/>
      <c r="BN57" s="29"/>
      <c r="BP57" s="31"/>
      <c r="BR57" s="32"/>
    </row>
    <row r="58" spans="1:71">
      <c r="A58" s="12"/>
      <c r="B58" s="12"/>
      <c r="C58" s="13"/>
      <c r="D58" s="14"/>
      <c r="BN58" s="29"/>
      <c r="BP58" s="31"/>
      <c r="BR58" s="32"/>
    </row>
    <row r="59" spans="1:71">
      <c r="A59" s="12"/>
      <c r="B59" s="12"/>
      <c r="C59" s="13"/>
      <c r="D59" s="14"/>
      <c r="BN59" s="29"/>
      <c r="BP59" s="31"/>
      <c r="BR59" s="32"/>
    </row>
    <row r="60" spans="1:71">
      <c r="A60" s="12"/>
      <c r="B60" s="12"/>
      <c r="C60" s="13"/>
      <c r="D60" s="14"/>
      <c r="BN60" s="29"/>
      <c r="BP60" s="31"/>
      <c r="BR60" s="32"/>
    </row>
    <row r="61" spans="1:71">
      <c r="A61" s="12"/>
      <c r="B61" s="12"/>
      <c r="C61" s="13"/>
      <c r="D61" s="14"/>
      <c r="BN61" s="29"/>
      <c r="BP61" s="31"/>
      <c r="BR61" s="32"/>
    </row>
    <row r="62" spans="1:71">
      <c r="A62" s="12"/>
      <c r="B62" s="12"/>
      <c r="C62" s="13"/>
      <c r="D62" s="14"/>
      <c r="BN62" s="29"/>
      <c r="BP62" s="31"/>
      <c r="BR62" s="32"/>
    </row>
    <row r="63" spans="1:71">
      <c r="A63" s="12"/>
      <c r="B63" s="12"/>
      <c r="C63" s="13"/>
      <c r="D63" s="14"/>
      <c r="BN63" s="29"/>
      <c r="BP63" s="31"/>
      <c r="BR63" s="32"/>
    </row>
    <row r="64" spans="1:71">
      <c r="A64" s="12"/>
      <c r="B64" s="12"/>
      <c r="C64" s="13"/>
      <c r="D64" s="14"/>
      <c r="BN64" s="29"/>
      <c r="BP64" s="31"/>
      <c r="BR64" s="32"/>
    </row>
    <row r="65" spans="1:70">
      <c r="A65" s="12"/>
      <c r="B65" s="12"/>
      <c r="C65" s="13"/>
      <c r="D65" s="14"/>
      <c r="BN65" s="29"/>
      <c r="BP65" s="31"/>
      <c r="BR65" s="32"/>
    </row>
    <row r="66" spans="1:70">
      <c r="A66" s="12"/>
      <c r="B66" s="12"/>
      <c r="C66" s="13"/>
      <c r="D66" s="14"/>
      <c r="BN66" s="29"/>
      <c r="BP66" s="31"/>
      <c r="BR66" s="32"/>
    </row>
    <row r="67" spans="1:70">
      <c r="A67" s="12"/>
      <c r="B67" s="12"/>
      <c r="C67" s="13"/>
      <c r="D67" s="14"/>
      <c r="BN67" s="29"/>
      <c r="BP67" s="31"/>
      <c r="BR67" s="32"/>
    </row>
    <row r="68" spans="1:70">
      <c r="A68" s="12"/>
      <c r="B68" s="12"/>
      <c r="C68" s="13"/>
      <c r="D68" s="14"/>
      <c r="BN68" s="29"/>
      <c r="BP68" s="31"/>
      <c r="BR68" s="32"/>
    </row>
    <row r="69" spans="1:70">
      <c r="BN69" s="29"/>
      <c r="BP69" s="31"/>
      <c r="BR69" s="32"/>
    </row>
    <row r="70" spans="1:70" ht="15.75" customHeight="1" thickBot="1">
      <c r="A70" s="33" t="s">
        <v>40</v>
      </c>
      <c r="B70" s="33"/>
      <c r="C70" s="33"/>
      <c r="D70" s="33"/>
      <c r="BN70" s="29"/>
      <c r="BP70" s="31"/>
      <c r="BR70" s="32"/>
    </row>
    <row r="71" spans="1:70" ht="15.75" thickBot="1">
      <c r="A71" s="8" t="s">
        <v>1</v>
      </c>
      <c r="B71" s="9"/>
      <c r="C71" s="9" t="s">
        <v>2</v>
      </c>
      <c r="D71" s="9"/>
      <c r="BN71" s="29"/>
      <c r="BP71" s="31"/>
      <c r="BR71" s="32"/>
    </row>
    <row r="72" spans="1:70" ht="15.75" thickBot="1">
      <c r="A72" s="10">
        <v>1</v>
      </c>
      <c r="B72" s="2"/>
      <c r="C72" s="3" t="s">
        <v>41</v>
      </c>
      <c r="D72" s="4"/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0</v>
      </c>
      <c r="P72">
        <v>0</v>
      </c>
      <c r="Q72" s="19">
        <f>(I72+J72+K72+L72+M72+N72+O72+P72)/8</f>
        <v>0.125</v>
      </c>
      <c r="S72">
        <v>0.75</v>
      </c>
      <c r="T72">
        <v>0</v>
      </c>
      <c r="U72">
        <v>0.5</v>
      </c>
      <c r="V72">
        <v>0</v>
      </c>
      <c r="W72">
        <v>1</v>
      </c>
      <c r="X72">
        <v>0</v>
      </c>
      <c r="Y72" s="19">
        <f t="shared" si="14"/>
        <v>0.375</v>
      </c>
      <c r="AA72">
        <v>0.25</v>
      </c>
      <c r="AB72">
        <v>0</v>
      </c>
      <c r="AC72">
        <v>1</v>
      </c>
      <c r="AD72">
        <v>0.25</v>
      </c>
      <c r="AE72">
        <v>1</v>
      </c>
      <c r="AF72">
        <v>0</v>
      </c>
      <c r="AG72" s="19">
        <f t="shared" ref="AG72:AG129" si="15">(AA72+AB72+AC72+AD72+AE72+AF72)/6</f>
        <v>0.41666666666666669</v>
      </c>
      <c r="AI72">
        <v>0</v>
      </c>
      <c r="AJ72">
        <v>0</v>
      </c>
      <c r="AK72">
        <v>0</v>
      </c>
      <c r="AL72">
        <v>1</v>
      </c>
      <c r="AM72">
        <v>0</v>
      </c>
      <c r="AN72">
        <v>0.75</v>
      </c>
      <c r="AO72">
        <v>0.75</v>
      </c>
      <c r="AP72">
        <v>0</v>
      </c>
      <c r="AS72" s="19">
        <f>(AI72+AJ72+AK72+AL72+AM72+AN72+AO72+AP72)/8</f>
        <v>0.3125</v>
      </c>
      <c r="AU72">
        <v>0</v>
      </c>
      <c r="AV72">
        <v>0</v>
      </c>
      <c r="AW72">
        <v>0.5</v>
      </c>
      <c r="AX72">
        <v>0</v>
      </c>
      <c r="AY72">
        <v>0</v>
      </c>
      <c r="BA72">
        <v>0</v>
      </c>
      <c r="BB72" s="19">
        <f t="shared" ref="BB72:BB129" si="16">(AU72+AV72+AW72+AX72+AY72+BA72)/6</f>
        <v>8.3333333333333329E-2</v>
      </c>
      <c r="BF72" s="21">
        <f t="shared" ref="BF72:BF87" si="17">(Y72+AG72+AS72+BB72)/4</f>
        <v>0.296875</v>
      </c>
      <c r="BG72" s="21">
        <f t="shared" ref="BG72:BG129" si="18">Q72*8/4</f>
        <v>0.25</v>
      </c>
      <c r="BH72" s="21">
        <f>23.5/35</f>
        <v>0.67142857142857137</v>
      </c>
      <c r="BJ72">
        <f t="shared" ref="BJ72:BJ129" si="19">MAX(BH72,BF72/$BF$168*$BH$168)</f>
        <v>0.67142857142857137</v>
      </c>
      <c r="BL72">
        <f t="shared" ref="BL72:BL129" si="20">BF72*$BF$2+BG72*$BG$2+BJ72*$BH$2</f>
        <v>0.42794642857142862</v>
      </c>
      <c r="BN72" s="29">
        <f t="shared" ref="BN72:BN129" si="21">BL72*1.1</f>
        <v>0.47074107142857152</v>
      </c>
      <c r="BP72" s="31">
        <f t="shared" ref="BP72:BP129" si="22">MAX(BN72,0.5)</f>
        <v>0.5</v>
      </c>
      <c r="BR72" s="32">
        <f t="shared" ref="BR72:BR129" si="23">BP72</f>
        <v>0.5</v>
      </c>
    </row>
    <row r="73" spans="1:70" ht="15.75" thickBot="1">
      <c r="A73" s="11">
        <v>2</v>
      </c>
      <c r="B73" s="5"/>
      <c r="C73" s="6" t="s">
        <v>42</v>
      </c>
      <c r="D73" s="7"/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 s="19">
        <f t="shared" ref="Q73:Q129" si="24">(I73+J73+K73+L73+M73+N73+O73+P73)/8</f>
        <v>0.125</v>
      </c>
      <c r="S73">
        <v>1</v>
      </c>
      <c r="T73">
        <v>0.75</v>
      </c>
      <c r="U73">
        <v>1</v>
      </c>
      <c r="V73">
        <v>0</v>
      </c>
      <c r="W73">
        <v>1</v>
      </c>
      <c r="X73">
        <v>0</v>
      </c>
      <c r="Y73" s="19">
        <f t="shared" si="14"/>
        <v>0.625</v>
      </c>
      <c r="AA73">
        <v>0</v>
      </c>
      <c r="AB73">
        <v>0</v>
      </c>
      <c r="AC73">
        <v>0.25</v>
      </c>
      <c r="AD73">
        <v>0.25</v>
      </c>
      <c r="AE73">
        <v>0.25</v>
      </c>
      <c r="AF73" s="18">
        <v>1</v>
      </c>
      <c r="AG73" s="19">
        <f t="shared" si="15"/>
        <v>0.29166666666666669</v>
      </c>
      <c r="AI73">
        <v>0</v>
      </c>
      <c r="AJ73">
        <v>0</v>
      </c>
      <c r="AK73">
        <v>0.25</v>
      </c>
      <c r="AL73">
        <v>0.25</v>
      </c>
      <c r="AM73">
        <v>0</v>
      </c>
      <c r="AN73">
        <v>0.75</v>
      </c>
      <c r="AO73">
        <v>0.75</v>
      </c>
      <c r="AP73">
        <v>0</v>
      </c>
      <c r="AQ73">
        <v>0</v>
      </c>
      <c r="AR73">
        <v>0</v>
      </c>
      <c r="AS73" s="19">
        <f t="shared" ref="AS73:AS129" si="25">(AI73+AJ73+AK73+AL73+AM73+AN73+AO73+AP73+AQ73+AR73)/10</f>
        <v>0.2</v>
      </c>
      <c r="AU73">
        <v>1</v>
      </c>
      <c r="AV73">
        <v>1</v>
      </c>
      <c r="AW73">
        <v>0</v>
      </c>
      <c r="AX73">
        <v>1</v>
      </c>
      <c r="AY73">
        <v>0.5</v>
      </c>
      <c r="BA73">
        <v>0</v>
      </c>
      <c r="BB73" s="19">
        <f t="shared" si="16"/>
        <v>0.58333333333333337</v>
      </c>
      <c r="BF73" s="21">
        <f t="shared" si="17"/>
        <v>0.42500000000000004</v>
      </c>
      <c r="BG73" s="21">
        <f t="shared" si="18"/>
        <v>0.25</v>
      </c>
      <c r="BH73" s="21">
        <f>26/35</f>
        <v>0.74285714285714288</v>
      </c>
      <c r="BJ73">
        <f t="shared" si="19"/>
        <v>0.78905386398191457</v>
      </c>
      <c r="BL73">
        <f t="shared" si="20"/>
        <v>0.50062154559276584</v>
      </c>
      <c r="BN73" s="29">
        <f t="shared" si="21"/>
        <v>0.55068370015204249</v>
      </c>
      <c r="BP73" s="31">
        <f t="shared" si="22"/>
        <v>0.55068370015204249</v>
      </c>
      <c r="BR73" s="32">
        <f t="shared" si="23"/>
        <v>0.55068370015204249</v>
      </c>
    </row>
    <row r="74" spans="1:70" ht="15.75" thickBot="1">
      <c r="A74" s="10">
        <v>3</v>
      </c>
      <c r="B74" s="2"/>
      <c r="C74" s="3" t="s">
        <v>43</v>
      </c>
      <c r="D74" s="4"/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</v>
      </c>
      <c r="P74">
        <v>0</v>
      </c>
      <c r="Q74" s="19">
        <f t="shared" si="24"/>
        <v>0.125</v>
      </c>
      <c r="S74">
        <v>0.75</v>
      </c>
      <c r="T74">
        <v>0.25</v>
      </c>
      <c r="U74">
        <v>0.5</v>
      </c>
      <c r="V74">
        <v>0</v>
      </c>
      <c r="W74">
        <v>0</v>
      </c>
      <c r="X74" s="18">
        <v>1</v>
      </c>
      <c r="Y74" s="19">
        <f t="shared" si="14"/>
        <v>0.41666666666666669</v>
      </c>
      <c r="AA74">
        <v>0.25</v>
      </c>
      <c r="AB74">
        <v>0</v>
      </c>
      <c r="AC74">
        <v>0.25</v>
      </c>
      <c r="AD74">
        <v>0.75</v>
      </c>
      <c r="AE74">
        <v>0.5</v>
      </c>
      <c r="AF74">
        <v>0</v>
      </c>
      <c r="AG74" s="19">
        <f t="shared" si="15"/>
        <v>0.29166666666666669</v>
      </c>
      <c r="AI74">
        <v>0</v>
      </c>
      <c r="AJ74">
        <v>0</v>
      </c>
      <c r="AK74">
        <v>0.25</v>
      </c>
      <c r="AL74">
        <v>1</v>
      </c>
      <c r="AM74">
        <v>0</v>
      </c>
      <c r="AN74">
        <v>0.75</v>
      </c>
      <c r="AO74">
        <v>0.75</v>
      </c>
      <c r="AP74">
        <v>0</v>
      </c>
      <c r="AQ74">
        <v>0</v>
      </c>
      <c r="AR74">
        <v>1</v>
      </c>
      <c r="AS74" s="19">
        <f t="shared" si="25"/>
        <v>0.375</v>
      </c>
      <c r="AU74">
        <v>1</v>
      </c>
      <c r="AV74">
        <v>0</v>
      </c>
      <c r="AW74">
        <v>0</v>
      </c>
      <c r="AX74">
        <v>1</v>
      </c>
      <c r="AY74">
        <v>0.25</v>
      </c>
      <c r="BA74">
        <v>0.5</v>
      </c>
      <c r="BB74" s="19">
        <f t="shared" si="16"/>
        <v>0.45833333333333331</v>
      </c>
      <c r="BF74" s="21">
        <f t="shared" si="17"/>
        <v>0.38541666666666669</v>
      </c>
      <c r="BG74" s="21">
        <f t="shared" si="18"/>
        <v>0.25</v>
      </c>
      <c r="BH74" s="21">
        <f>19/35</f>
        <v>0.54285714285714282</v>
      </c>
      <c r="BJ74">
        <f t="shared" si="19"/>
        <v>0.71556355312085396</v>
      </c>
      <c r="BL74">
        <f t="shared" si="20"/>
        <v>0.46330875458167498</v>
      </c>
      <c r="BN74" s="29">
        <f t="shared" si="21"/>
        <v>0.50963963003984247</v>
      </c>
      <c r="BP74" s="31">
        <f t="shared" si="22"/>
        <v>0.50963963003984247</v>
      </c>
      <c r="BR74" s="32">
        <f t="shared" si="23"/>
        <v>0.50963963003984247</v>
      </c>
    </row>
    <row r="75" spans="1:70" ht="15.75" thickBot="1">
      <c r="A75" s="11">
        <v>4</v>
      </c>
      <c r="B75" s="5"/>
      <c r="C75" s="6" t="s">
        <v>44</v>
      </c>
      <c r="D75" s="7"/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0</v>
      </c>
      <c r="P75">
        <v>0</v>
      </c>
      <c r="Q75" s="19">
        <f t="shared" si="24"/>
        <v>0.25</v>
      </c>
      <c r="S75">
        <v>0.5</v>
      </c>
      <c r="T75">
        <v>0</v>
      </c>
      <c r="U75">
        <v>1</v>
      </c>
      <c r="V75">
        <v>0.25</v>
      </c>
      <c r="W75">
        <v>1</v>
      </c>
      <c r="X75">
        <v>0</v>
      </c>
      <c r="Y75" s="19">
        <f t="shared" si="14"/>
        <v>0.45833333333333331</v>
      </c>
      <c r="AA75">
        <v>0</v>
      </c>
      <c r="AB75">
        <v>0</v>
      </c>
      <c r="AC75">
        <v>0.75</v>
      </c>
      <c r="AD75">
        <v>0</v>
      </c>
      <c r="AE75">
        <v>1</v>
      </c>
      <c r="AF75">
        <v>0</v>
      </c>
      <c r="AG75" s="19">
        <f t="shared" si="15"/>
        <v>0.29166666666666669</v>
      </c>
      <c r="AI75">
        <v>0</v>
      </c>
      <c r="AJ75">
        <v>0</v>
      </c>
      <c r="AK75">
        <v>0.25</v>
      </c>
      <c r="AL75">
        <v>0.5</v>
      </c>
      <c r="AM75">
        <v>0</v>
      </c>
      <c r="AN75">
        <v>0.75</v>
      </c>
      <c r="AO75">
        <v>0.75</v>
      </c>
      <c r="AP75">
        <v>0</v>
      </c>
      <c r="AQ75">
        <v>1</v>
      </c>
      <c r="AR75">
        <v>0.5</v>
      </c>
      <c r="AS75" s="19">
        <f t="shared" si="25"/>
        <v>0.375</v>
      </c>
      <c r="AU75">
        <v>1</v>
      </c>
      <c r="AV75">
        <v>1</v>
      </c>
      <c r="AW75">
        <v>1</v>
      </c>
      <c r="AX75">
        <v>1</v>
      </c>
      <c r="AY75">
        <v>0.5</v>
      </c>
      <c r="BA75">
        <v>0</v>
      </c>
      <c r="BB75" s="19">
        <f t="shared" si="16"/>
        <v>0.75</v>
      </c>
      <c r="BF75" s="21">
        <f t="shared" si="17"/>
        <v>0.46875</v>
      </c>
      <c r="BG75" s="21">
        <f t="shared" si="18"/>
        <v>0.5</v>
      </c>
      <c r="BH75" s="21">
        <f>29/35</f>
        <v>0.82857142857142863</v>
      </c>
      <c r="BJ75">
        <f t="shared" si="19"/>
        <v>0.87027999703887626</v>
      </c>
      <c r="BL75">
        <f t="shared" si="20"/>
        <v>0.64186199881555051</v>
      </c>
      <c r="BN75" s="29">
        <f t="shared" si="21"/>
        <v>0.70604819869710567</v>
      </c>
      <c r="BP75" s="31">
        <f t="shared" si="22"/>
        <v>0.70604819869710567</v>
      </c>
      <c r="BR75" s="32">
        <v>0.73</v>
      </c>
    </row>
    <row r="76" spans="1:70" ht="15.75" thickBot="1">
      <c r="A76" s="10">
        <v>5</v>
      </c>
      <c r="B76" s="2"/>
      <c r="C76" s="3" t="s">
        <v>45</v>
      </c>
      <c r="D76" s="4"/>
      <c r="I76">
        <v>0</v>
      </c>
      <c r="J76">
        <v>1</v>
      </c>
      <c r="K76">
        <v>0</v>
      </c>
      <c r="L76">
        <v>0</v>
      </c>
      <c r="M76">
        <v>1</v>
      </c>
      <c r="N76">
        <v>1</v>
      </c>
      <c r="O76">
        <v>0</v>
      </c>
      <c r="P76">
        <v>0</v>
      </c>
      <c r="Q76" s="19">
        <f t="shared" si="24"/>
        <v>0.375</v>
      </c>
      <c r="S76">
        <v>0.5</v>
      </c>
      <c r="T76">
        <v>0.25</v>
      </c>
      <c r="U76">
        <v>0.5</v>
      </c>
      <c r="V76">
        <v>0</v>
      </c>
      <c r="W76">
        <v>1</v>
      </c>
      <c r="X76" s="18">
        <v>0</v>
      </c>
      <c r="Y76" s="19">
        <f t="shared" si="14"/>
        <v>0.375</v>
      </c>
      <c r="AA76">
        <v>0</v>
      </c>
      <c r="AB76">
        <v>0</v>
      </c>
      <c r="AC76">
        <v>0.75</v>
      </c>
      <c r="AD76">
        <v>0.5</v>
      </c>
      <c r="AE76">
        <v>1</v>
      </c>
      <c r="AF76">
        <v>0</v>
      </c>
      <c r="AG76" s="19">
        <f t="shared" si="15"/>
        <v>0.375</v>
      </c>
      <c r="AI76">
        <v>0</v>
      </c>
      <c r="AJ76">
        <v>0</v>
      </c>
      <c r="AK76">
        <v>0.25</v>
      </c>
      <c r="AL76">
        <v>1</v>
      </c>
      <c r="AM76">
        <v>0</v>
      </c>
      <c r="AN76">
        <v>0.75</v>
      </c>
      <c r="AO76">
        <v>0.75</v>
      </c>
      <c r="AP76">
        <v>0</v>
      </c>
      <c r="AQ76">
        <v>0</v>
      </c>
      <c r="AR76">
        <v>0</v>
      </c>
      <c r="AS76" s="19">
        <f t="shared" si="25"/>
        <v>0.27500000000000002</v>
      </c>
      <c r="AU76">
        <v>1</v>
      </c>
      <c r="AV76">
        <v>0</v>
      </c>
      <c r="AW76">
        <v>0.75</v>
      </c>
      <c r="AX76">
        <v>0.5</v>
      </c>
      <c r="AY76">
        <v>1</v>
      </c>
      <c r="BA76">
        <v>0</v>
      </c>
      <c r="BB76" s="19">
        <f t="shared" si="16"/>
        <v>0.54166666666666663</v>
      </c>
      <c r="BF76" s="21">
        <f t="shared" si="17"/>
        <v>0.39166666666666661</v>
      </c>
      <c r="BG76" s="21">
        <f t="shared" si="18"/>
        <v>0.75</v>
      </c>
      <c r="BH76" s="21">
        <f>29/35</f>
        <v>0.82857142857142863</v>
      </c>
      <c r="BJ76">
        <f t="shared" si="19"/>
        <v>0.82857142857142863</v>
      </c>
      <c r="BL76">
        <f t="shared" si="20"/>
        <v>0.70976190476190482</v>
      </c>
      <c r="BN76" s="29">
        <f t="shared" si="21"/>
        <v>0.78073809523809534</v>
      </c>
      <c r="BP76" s="31">
        <f t="shared" si="22"/>
        <v>0.78073809523809534</v>
      </c>
      <c r="BR76" s="32">
        <f t="shared" si="23"/>
        <v>0.78073809523809534</v>
      </c>
    </row>
    <row r="77" spans="1:70" ht="15.75" thickBot="1">
      <c r="A77" s="11">
        <v>6</v>
      </c>
      <c r="B77" s="5"/>
      <c r="C77" s="6" t="s">
        <v>46</v>
      </c>
      <c r="D77" s="7"/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  <c r="O77">
        <v>0</v>
      </c>
      <c r="P77">
        <v>1</v>
      </c>
      <c r="Q77" s="19">
        <f t="shared" si="24"/>
        <v>0.25</v>
      </c>
      <c r="S77">
        <v>0.5</v>
      </c>
      <c r="T77">
        <v>0.5</v>
      </c>
      <c r="U77">
        <v>0.5</v>
      </c>
      <c r="V77">
        <v>0.25</v>
      </c>
      <c r="W77">
        <v>1</v>
      </c>
      <c r="X77">
        <v>0</v>
      </c>
      <c r="Y77" s="19">
        <f t="shared" si="14"/>
        <v>0.45833333333333331</v>
      </c>
      <c r="AA77">
        <v>0</v>
      </c>
      <c r="AB77">
        <v>0</v>
      </c>
      <c r="AC77">
        <v>1</v>
      </c>
      <c r="AD77">
        <v>0.25</v>
      </c>
      <c r="AE77">
        <v>0.75</v>
      </c>
      <c r="AF77">
        <v>0</v>
      </c>
      <c r="AG77" s="19">
        <f t="shared" si="15"/>
        <v>0.33333333333333331</v>
      </c>
      <c r="AI77">
        <v>0</v>
      </c>
      <c r="AJ77">
        <v>0</v>
      </c>
      <c r="AK77">
        <v>0.25</v>
      </c>
      <c r="AL77">
        <v>1</v>
      </c>
      <c r="AM77">
        <v>0</v>
      </c>
      <c r="AN77">
        <v>0.75</v>
      </c>
      <c r="AO77">
        <v>0.75</v>
      </c>
      <c r="AP77">
        <v>0.25</v>
      </c>
      <c r="AQ77">
        <v>0</v>
      </c>
      <c r="AR77">
        <v>0</v>
      </c>
      <c r="AS77" s="19">
        <f t="shared" si="25"/>
        <v>0.3</v>
      </c>
      <c r="AU77">
        <v>0.5</v>
      </c>
      <c r="AV77">
        <v>0</v>
      </c>
      <c r="AW77">
        <v>0.75</v>
      </c>
      <c r="AX77">
        <v>1</v>
      </c>
      <c r="AY77">
        <v>0.5</v>
      </c>
      <c r="BA77">
        <v>0</v>
      </c>
      <c r="BB77" s="19">
        <f t="shared" si="16"/>
        <v>0.45833333333333331</v>
      </c>
      <c r="BF77" s="21">
        <f t="shared" si="17"/>
        <v>0.38749999999999996</v>
      </c>
      <c r="BG77" s="21">
        <f t="shared" si="18"/>
        <v>0.5</v>
      </c>
      <c r="BH77" s="21">
        <f>29/35</f>
        <v>0.82857142857142863</v>
      </c>
      <c r="BJ77">
        <f t="shared" si="19"/>
        <v>0.82857142857142863</v>
      </c>
      <c r="BL77">
        <f t="shared" si="20"/>
        <v>0.60892857142857149</v>
      </c>
      <c r="BN77" s="29">
        <f t="shared" si="21"/>
        <v>0.66982142857142868</v>
      </c>
      <c r="BP77" s="31">
        <f t="shared" si="22"/>
        <v>0.66982142857142868</v>
      </c>
      <c r="BR77" s="32">
        <f t="shared" si="23"/>
        <v>0.66982142857142868</v>
      </c>
    </row>
    <row r="78" spans="1:70" ht="15.75" thickBot="1">
      <c r="A78" s="10">
        <v>7</v>
      </c>
      <c r="B78" s="2"/>
      <c r="C78" s="3" t="s">
        <v>47</v>
      </c>
      <c r="D78" s="4"/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1</v>
      </c>
      <c r="P78">
        <v>0</v>
      </c>
      <c r="Q78" s="19">
        <f t="shared" si="24"/>
        <v>0.25</v>
      </c>
      <c r="S78">
        <v>0.75</v>
      </c>
      <c r="T78">
        <v>0.25</v>
      </c>
      <c r="U78">
        <v>0.5</v>
      </c>
      <c r="V78">
        <v>0</v>
      </c>
      <c r="W78">
        <v>0</v>
      </c>
      <c r="X78" s="18">
        <v>1</v>
      </c>
      <c r="Y78" s="19">
        <f t="shared" si="14"/>
        <v>0.41666666666666669</v>
      </c>
      <c r="AA78">
        <v>0.25</v>
      </c>
      <c r="AB78">
        <v>0</v>
      </c>
      <c r="AC78">
        <v>0.75</v>
      </c>
      <c r="AD78">
        <v>0.5</v>
      </c>
      <c r="AE78">
        <v>1</v>
      </c>
      <c r="AF78">
        <v>0</v>
      </c>
      <c r="AG78" s="19">
        <f t="shared" si="15"/>
        <v>0.41666666666666669</v>
      </c>
      <c r="AI78">
        <v>0</v>
      </c>
      <c r="AJ78">
        <v>0</v>
      </c>
      <c r="AK78">
        <v>0.5</v>
      </c>
      <c r="AL78">
        <v>0.25</v>
      </c>
      <c r="AM78">
        <v>0</v>
      </c>
      <c r="AN78">
        <v>0.75</v>
      </c>
      <c r="AO78">
        <v>0</v>
      </c>
      <c r="AP78">
        <v>0</v>
      </c>
      <c r="AS78" s="19">
        <f>(AI78+AJ78+AK78+AL78+AM78+AN78+AO78+AP78+AQ78+AR78)/8</f>
        <v>0.1875</v>
      </c>
      <c r="AU78">
        <v>1</v>
      </c>
      <c r="AV78">
        <v>0</v>
      </c>
      <c r="AW78">
        <v>0</v>
      </c>
      <c r="AX78">
        <v>1</v>
      </c>
      <c r="AY78">
        <v>0.25</v>
      </c>
      <c r="BA78">
        <v>0.5</v>
      </c>
      <c r="BB78" s="19">
        <f t="shared" si="16"/>
        <v>0.45833333333333331</v>
      </c>
      <c r="BF78" s="21">
        <f t="shared" si="17"/>
        <v>0.36979166666666669</v>
      </c>
      <c r="BG78" s="21">
        <f t="shared" si="18"/>
        <v>0.5</v>
      </c>
      <c r="BH78" s="21">
        <f>20/35</f>
        <v>0.5714285714285714</v>
      </c>
      <c r="BJ78">
        <f t="shared" si="19"/>
        <v>0.68655421988622467</v>
      </c>
      <c r="BL78">
        <f t="shared" si="20"/>
        <v>0.54858002128782324</v>
      </c>
      <c r="BN78" s="29">
        <f t="shared" si="21"/>
        <v>0.60343802341660557</v>
      </c>
      <c r="BP78" s="31">
        <f t="shared" si="22"/>
        <v>0.60343802341660557</v>
      </c>
      <c r="BR78" s="32">
        <f t="shared" si="23"/>
        <v>0.60343802341660557</v>
      </c>
    </row>
    <row r="79" spans="1:70" ht="15.75" thickBot="1">
      <c r="A79" s="11">
        <v>8</v>
      </c>
      <c r="B79" s="5"/>
      <c r="C79" s="6" t="s">
        <v>48</v>
      </c>
      <c r="D79" s="7"/>
      <c r="I79">
        <v>0</v>
      </c>
      <c r="J79">
        <v>1</v>
      </c>
      <c r="K79">
        <v>0</v>
      </c>
      <c r="L79">
        <v>0</v>
      </c>
      <c r="M79">
        <v>0</v>
      </c>
      <c r="N79">
        <v>1</v>
      </c>
      <c r="O79">
        <v>0</v>
      </c>
      <c r="P79">
        <v>1</v>
      </c>
      <c r="Q79" s="19">
        <f t="shared" si="24"/>
        <v>0.375</v>
      </c>
      <c r="S79">
        <v>0.5</v>
      </c>
      <c r="T79">
        <v>0.25</v>
      </c>
      <c r="U79">
        <v>1</v>
      </c>
      <c r="V79">
        <v>0.25</v>
      </c>
      <c r="W79">
        <v>1</v>
      </c>
      <c r="X79">
        <v>0</v>
      </c>
      <c r="Y79" s="19">
        <f t="shared" si="14"/>
        <v>0.5</v>
      </c>
      <c r="AA79">
        <v>0</v>
      </c>
      <c r="AB79">
        <v>0</v>
      </c>
      <c r="AC79">
        <v>1</v>
      </c>
      <c r="AD79">
        <v>0</v>
      </c>
      <c r="AE79">
        <v>1</v>
      </c>
      <c r="AF79">
        <v>0</v>
      </c>
      <c r="AG79" s="19">
        <f t="shared" si="15"/>
        <v>0.33333333333333331</v>
      </c>
      <c r="AI79">
        <v>0</v>
      </c>
      <c r="AJ79">
        <v>0</v>
      </c>
      <c r="AK79">
        <v>0.25</v>
      </c>
      <c r="AL79">
        <v>0.25</v>
      </c>
      <c r="AM79">
        <v>0</v>
      </c>
      <c r="AN79">
        <v>0.75</v>
      </c>
      <c r="AO79">
        <v>0.75</v>
      </c>
      <c r="AP79">
        <v>0</v>
      </c>
      <c r="AQ79">
        <v>1</v>
      </c>
      <c r="AR79">
        <v>1</v>
      </c>
      <c r="AS79" s="19">
        <f t="shared" si="25"/>
        <v>0.4</v>
      </c>
      <c r="AU79">
        <v>1</v>
      </c>
      <c r="AV79">
        <v>1</v>
      </c>
      <c r="AW79">
        <v>1</v>
      </c>
      <c r="AX79">
        <v>1</v>
      </c>
      <c r="AY79">
        <v>0.5</v>
      </c>
      <c r="BA79">
        <v>0</v>
      </c>
      <c r="BB79" s="19">
        <f t="shared" si="16"/>
        <v>0.75</v>
      </c>
      <c r="BF79" s="21">
        <f t="shared" si="17"/>
        <v>0.49583333333333335</v>
      </c>
      <c r="BG79" s="21">
        <f t="shared" si="18"/>
        <v>0.75</v>
      </c>
      <c r="BH79" s="21">
        <f>31/35</f>
        <v>0.88571428571428568</v>
      </c>
      <c r="BJ79">
        <f t="shared" si="19"/>
        <v>0.92056284131223365</v>
      </c>
      <c r="BL79">
        <f t="shared" si="20"/>
        <v>0.7673918031915602</v>
      </c>
      <c r="BN79" s="29">
        <f t="shared" si="21"/>
        <v>0.84413098351071625</v>
      </c>
      <c r="BP79" s="31">
        <f t="shared" si="22"/>
        <v>0.84413098351071625</v>
      </c>
      <c r="BR79" s="32">
        <v>0.87</v>
      </c>
    </row>
    <row r="80" spans="1:70" ht="15.75" thickBot="1">
      <c r="A80" s="10">
        <v>9</v>
      </c>
      <c r="B80" s="2"/>
      <c r="C80" s="34" t="s">
        <v>49</v>
      </c>
      <c r="D80" s="4"/>
      <c r="I80">
        <v>0</v>
      </c>
      <c r="J80">
        <v>0</v>
      </c>
      <c r="K80">
        <v>0</v>
      </c>
      <c r="L80">
        <v>0</v>
      </c>
      <c r="M80">
        <v>0</v>
      </c>
      <c r="N80">
        <v>1</v>
      </c>
      <c r="O80">
        <v>1</v>
      </c>
      <c r="P80">
        <v>0</v>
      </c>
      <c r="Q80" s="19">
        <f t="shared" si="24"/>
        <v>0.25</v>
      </c>
      <c r="S80">
        <v>0.25</v>
      </c>
      <c r="T80">
        <v>0.25</v>
      </c>
      <c r="U80">
        <v>0.5</v>
      </c>
      <c r="V80">
        <v>0</v>
      </c>
      <c r="W80">
        <v>0</v>
      </c>
      <c r="X80">
        <v>0</v>
      </c>
      <c r="Y80" s="19">
        <f t="shared" si="14"/>
        <v>0.16666666666666666</v>
      </c>
      <c r="AA80">
        <v>0.25</v>
      </c>
      <c r="AB80">
        <v>0</v>
      </c>
      <c r="AC80">
        <v>0</v>
      </c>
      <c r="AD80">
        <v>0.25</v>
      </c>
      <c r="AE80">
        <v>0</v>
      </c>
      <c r="AF80" s="18">
        <v>0.5</v>
      </c>
      <c r="AG80" s="19">
        <f t="shared" si="15"/>
        <v>0.16666666666666666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 s="19">
        <f t="shared" si="25"/>
        <v>0</v>
      </c>
      <c r="BD80">
        <v>7</v>
      </c>
      <c r="BF80" s="21">
        <f t="shared" si="17"/>
        <v>8.3333333333333329E-2</v>
      </c>
      <c r="BG80" s="21">
        <f t="shared" si="18"/>
        <v>0.5</v>
      </c>
      <c r="BH80" s="21">
        <f>8/35</f>
        <v>0.22857142857142856</v>
      </c>
      <c r="BJ80">
        <f t="shared" si="19"/>
        <v>0.22857142857142856</v>
      </c>
      <c r="BL80">
        <f t="shared" si="20"/>
        <v>0.30809523809523809</v>
      </c>
      <c r="BN80" s="29">
        <f t="shared" si="21"/>
        <v>0.33890476190476193</v>
      </c>
      <c r="BP80" s="31">
        <f t="shared" si="22"/>
        <v>0.5</v>
      </c>
      <c r="BR80" s="32">
        <v>0.5</v>
      </c>
    </row>
    <row r="81" spans="1:71" ht="15.75" thickBot="1">
      <c r="A81" s="11">
        <v>10</v>
      </c>
      <c r="B81" s="5"/>
      <c r="C81" s="6" t="s">
        <v>50</v>
      </c>
      <c r="D81" s="7"/>
      <c r="I81">
        <v>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 s="19">
        <f t="shared" si="24"/>
        <v>0.125</v>
      </c>
      <c r="S81">
        <v>1</v>
      </c>
      <c r="T81">
        <v>0.5</v>
      </c>
      <c r="U81">
        <v>1</v>
      </c>
      <c r="V81">
        <v>0.75</v>
      </c>
      <c r="W81">
        <v>1</v>
      </c>
      <c r="X81">
        <v>0</v>
      </c>
      <c r="Y81" s="19">
        <f t="shared" si="14"/>
        <v>0.70833333333333337</v>
      </c>
      <c r="AA81">
        <v>0.25</v>
      </c>
      <c r="AB81">
        <v>0</v>
      </c>
      <c r="AC81">
        <v>0.75</v>
      </c>
      <c r="AD81">
        <v>0.75</v>
      </c>
      <c r="AE81">
        <v>1</v>
      </c>
      <c r="AF81" s="18">
        <v>0.5</v>
      </c>
      <c r="AG81" s="19">
        <f t="shared" si="15"/>
        <v>0.54166666666666663</v>
      </c>
      <c r="AI81">
        <v>0</v>
      </c>
      <c r="AJ81">
        <v>0.25</v>
      </c>
      <c r="AK81">
        <v>0.25</v>
      </c>
      <c r="AL81">
        <v>0.75</v>
      </c>
      <c r="AM81">
        <v>0</v>
      </c>
      <c r="AN81">
        <v>0.75</v>
      </c>
      <c r="AO81">
        <v>0.75</v>
      </c>
      <c r="AP81">
        <v>0</v>
      </c>
      <c r="AQ81">
        <v>0</v>
      </c>
      <c r="AR81">
        <v>1</v>
      </c>
      <c r="AS81" s="19">
        <f t="shared" si="25"/>
        <v>0.375</v>
      </c>
      <c r="AU81">
        <v>1</v>
      </c>
      <c r="AV81">
        <v>0.25</v>
      </c>
      <c r="AW81">
        <v>1</v>
      </c>
      <c r="AX81">
        <v>1</v>
      </c>
      <c r="AY81">
        <v>0.5</v>
      </c>
      <c r="BA81">
        <v>0.5</v>
      </c>
      <c r="BB81" s="19">
        <f t="shared" si="16"/>
        <v>0.70833333333333337</v>
      </c>
      <c r="BF81" s="21">
        <f t="shared" si="17"/>
        <v>0.58333333333333337</v>
      </c>
      <c r="BG81" s="21">
        <f t="shared" si="18"/>
        <v>0.25</v>
      </c>
      <c r="BH81" s="21">
        <f>25/35</f>
        <v>0.7142857142857143</v>
      </c>
      <c r="BJ81">
        <f t="shared" si="19"/>
        <v>1.0830151074261571</v>
      </c>
      <c r="BL81">
        <f t="shared" si="20"/>
        <v>0.64987270963712951</v>
      </c>
      <c r="BN81" s="29">
        <f t="shared" si="21"/>
        <v>0.71485998060084255</v>
      </c>
      <c r="BP81" s="31">
        <f t="shared" si="22"/>
        <v>0.71485998060084255</v>
      </c>
      <c r="BR81" s="32">
        <f t="shared" si="23"/>
        <v>0.71485998060084255</v>
      </c>
    </row>
    <row r="82" spans="1:71" ht="15.75" thickBot="1">
      <c r="A82" s="10">
        <v>11</v>
      </c>
      <c r="B82" s="2"/>
      <c r="C82" s="24" t="s">
        <v>51</v>
      </c>
      <c r="D82" s="4"/>
      <c r="I82" t="s">
        <v>124</v>
      </c>
      <c r="Q82" s="19" t="e">
        <f t="shared" si="24"/>
        <v>#VALUE!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 s="19">
        <f t="shared" si="14"/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 s="19">
        <f t="shared" si="15"/>
        <v>0</v>
      </c>
      <c r="AI82">
        <v>0</v>
      </c>
      <c r="AJ82">
        <v>0.25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  <c r="AS82" s="19">
        <f t="shared" si="25"/>
        <v>0.125</v>
      </c>
      <c r="AU82">
        <v>0</v>
      </c>
      <c r="AV82">
        <v>0</v>
      </c>
      <c r="AW82">
        <v>0</v>
      </c>
      <c r="AX82">
        <v>0</v>
      </c>
      <c r="AY82">
        <v>0</v>
      </c>
      <c r="BA82">
        <v>0</v>
      </c>
      <c r="BB82" s="19">
        <f t="shared" si="16"/>
        <v>0</v>
      </c>
      <c r="BD82" t="s">
        <v>202</v>
      </c>
      <c r="BF82" s="21">
        <f t="shared" si="17"/>
        <v>3.125E-2</v>
      </c>
      <c r="BG82" s="21" t="e">
        <f t="shared" si="18"/>
        <v>#VALUE!</v>
      </c>
      <c r="BN82" s="29"/>
      <c r="BP82" s="31"/>
      <c r="BR82" s="32"/>
      <c r="BS82" t="s">
        <v>192</v>
      </c>
    </row>
    <row r="83" spans="1:71" ht="15.75" thickBot="1">
      <c r="A83" s="11">
        <v>12</v>
      </c>
      <c r="B83" s="5"/>
      <c r="C83" s="6" t="s">
        <v>52</v>
      </c>
      <c r="D83" s="7"/>
      <c r="I83">
        <v>1</v>
      </c>
      <c r="J83">
        <v>1</v>
      </c>
      <c r="K83">
        <v>0</v>
      </c>
      <c r="L83">
        <v>0</v>
      </c>
      <c r="M83">
        <v>1</v>
      </c>
      <c r="N83">
        <v>1</v>
      </c>
      <c r="O83">
        <v>0</v>
      </c>
      <c r="P83">
        <v>0</v>
      </c>
      <c r="Q83" s="19">
        <f t="shared" si="24"/>
        <v>0.5</v>
      </c>
      <c r="S83">
        <v>1</v>
      </c>
      <c r="T83">
        <v>0.5</v>
      </c>
      <c r="U83">
        <v>1</v>
      </c>
      <c r="V83">
        <v>1</v>
      </c>
      <c r="W83">
        <v>1</v>
      </c>
      <c r="X83" s="18">
        <v>1</v>
      </c>
      <c r="Y83" s="19">
        <f t="shared" si="14"/>
        <v>0.91666666666666663</v>
      </c>
      <c r="AA83">
        <v>0</v>
      </c>
      <c r="AB83">
        <v>0</v>
      </c>
      <c r="AC83">
        <v>1</v>
      </c>
      <c r="AD83">
        <v>0.25</v>
      </c>
      <c r="AE83">
        <v>1</v>
      </c>
      <c r="AF83">
        <v>0</v>
      </c>
      <c r="AG83" s="19">
        <f t="shared" si="15"/>
        <v>0.375</v>
      </c>
      <c r="AI83">
        <v>0</v>
      </c>
      <c r="AJ83">
        <v>0</v>
      </c>
      <c r="AK83">
        <v>0</v>
      </c>
      <c r="AL83">
        <v>1</v>
      </c>
      <c r="AM83">
        <v>0</v>
      </c>
      <c r="AN83">
        <v>0.75</v>
      </c>
      <c r="AO83">
        <v>0.75</v>
      </c>
      <c r="AP83">
        <v>0</v>
      </c>
      <c r="AQ83">
        <v>0</v>
      </c>
      <c r="AR83">
        <v>1</v>
      </c>
      <c r="AS83" s="19">
        <f t="shared" si="25"/>
        <v>0.35</v>
      </c>
      <c r="AU83">
        <v>1</v>
      </c>
      <c r="AV83">
        <v>0</v>
      </c>
      <c r="AW83">
        <v>1</v>
      </c>
      <c r="AX83">
        <v>1</v>
      </c>
      <c r="AY83">
        <v>1</v>
      </c>
      <c r="BA83">
        <v>0</v>
      </c>
      <c r="BB83" s="19">
        <f t="shared" si="16"/>
        <v>0.66666666666666663</v>
      </c>
      <c r="BF83" s="21">
        <f t="shared" si="17"/>
        <v>0.57708333333333328</v>
      </c>
      <c r="BG83" s="21">
        <f t="shared" si="18"/>
        <v>1</v>
      </c>
      <c r="BH83" s="21">
        <f>29/35</f>
        <v>0.82857142857142863</v>
      </c>
      <c r="BJ83">
        <f t="shared" si="19"/>
        <v>1.0714113741323052</v>
      </c>
      <c r="BL83">
        <f t="shared" si="20"/>
        <v>0.94398121631958876</v>
      </c>
      <c r="BN83" s="29">
        <f t="shared" si="21"/>
        <v>1.0383793379515478</v>
      </c>
      <c r="BP83" s="31">
        <f t="shared" si="22"/>
        <v>1.0383793379515478</v>
      </c>
      <c r="BR83" s="32">
        <v>0.99</v>
      </c>
    </row>
    <row r="84" spans="1:71" ht="15.75" thickBot="1">
      <c r="A84" s="10">
        <v>13</v>
      </c>
      <c r="B84" s="2"/>
      <c r="C84" s="3" t="s">
        <v>53</v>
      </c>
      <c r="D84" s="4"/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 s="19">
        <f t="shared" si="24"/>
        <v>0</v>
      </c>
      <c r="S84">
        <v>0.75</v>
      </c>
      <c r="T84">
        <v>0.25</v>
      </c>
      <c r="U84">
        <v>1</v>
      </c>
      <c r="V84">
        <v>0.25</v>
      </c>
      <c r="W84">
        <v>0.25</v>
      </c>
      <c r="X84">
        <v>0</v>
      </c>
      <c r="Y84" s="19">
        <f t="shared" si="14"/>
        <v>0.41666666666666669</v>
      </c>
      <c r="AA84">
        <v>0</v>
      </c>
      <c r="AB84">
        <v>0.25</v>
      </c>
      <c r="AC84">
        <v>1</v>
      </c>
      <c r="AD84">
        <v>0.25</v>
      </c>
      <c r="AE84">
        <v>0.75</v>
      </c>
      <c r="AF84">
        <v>0</v>
      </c>
      <c r="AG84" s="19">
        <f t="shared" si="15"/>
        <v>0.375</v>
      </c>
      <c r="AI84">
        <v>0</v>
      </c>
      <c r="AJ84">
        <v>0</v>
      </c>
      <c r="AK84">
        <v>0.25</v>
      </c>
      <c r="AL84">
        <v>0</v>
      </c>
      <c r="AM84">
        <v>0.5</v>
      </c>
      <c r="AN84">
        <v>0.75</v>
      </c>
      <c r="AO84">
        <v>0.75</v>
      </c>
      <c r="AP84">
        <v>0</v>
      </c>
      <c r="AQ84">
        <v>0</v>
      </c>
      <c r="AR84">
        <v>0</v>
      </c>
      <c r="AS84" s="19">
        <f t="shared" si="25"/>
        <v>0.22500000000000001</v>
      </c>
      <c r="AU84">
        <v>1</v>
      </c>
      <c r="AV84">
        <v>0</v>
      </c>
      <c r="AW84">
        <v>1</v>
      </c>
      <c r="AX84">
        <v>1</v>
      </c>
      <c r="AY84">
        <v>0.75</v>
      </c>
      <c r="BA84">
        <v>0</v>
      </c>
      <c r="BB84" s="19">
        <f t="shared" si="16"/>
        <v>0.625</v>
      </c>
      <c r="BF84" s="21">
        <f t="shared" si="17"/>
        <v>0.41041666666666671</v>
      </c>
      <c r="BG84" s="21">
        <f t="shared" si="18"/>
        <v>0</v>
      </c>
      <c r="BH84" s="21">
        <f>23.5/35</f>
        <v>0.67142857142857137</v>
      </c>
      <c r="BJ84">
        <f t="shared" si="19"/>
        <v>0.76197848629626075</v>
      </c>
      <c r="BL84">
        <f t="shared" si="20"/>
        <v>0.38687472785183769</v>
      </c>
      <c r="BN84" s="29">
        <f t="shared" si="21"/>
        <v>0.42556220063702149</v>
      </c>
      <c r="BP84" s="31">
        <f t="shared" si="22"/>
        <v>0.5</v>
      </c>
      <c r="BR84" s="32">
        <f t="shared" si="23"/>
        <v>0.5</v>
      </c>
    </row>
    <row r="85" spans="1:71" ht="15.75" thickBot="1">
      <c r="A85" s="11">
        <v>14</v>
      </c>
      <c r="B85" s="5"/>
      <c r="C85" s="6" t="s">
        <v>54</v>
      </c>
      <c r="D85" s="7"/>
      <c r="I85">
        <v>1</v>
      </c>
      <c r="J85">
        <v>1</v>
      </c>
      <c r="K85">
        <v>0</v>
      </c>
      <c r="L85">
        <v>0</v>
      </c>
      <c r="M85">
        <v>1</v>
      </c>
      <c r="N85">
        <v>1</v>
      </c>
      <c r="O85">
        <v>0</v>
      </c>
      <c r="P85">
        <v>0</v>
      </c>
      <c r="Q85" s="19">
        <f t="shared" si="24"/>
        <v>0.5</v>
      </c>
      <c r="S85">
        <v>0.75</v>
      </c>
      <c r="T85">
        <v>0.5</v>
      </c>
      <c r="U85">
        <v>1</v>
      </c>
      <c r="V85">
        <v>0</v>
      </c>
      <c r="W85">
        <v>1</v>
      </c>
      <c r="X85" s="18">
        <v>1</v>
      </c>
      <c r="Y85" s="19">
        <f t="shared" si="14"/>
        <v>0.70833333333333337</v>
      </c>
      <c r="AA85">
        <v>0</v>
      </c>
      <c r="AB85">
        <v>0.75</v>
      </c>
      <c r="AC85">
        <v>0</v>
      </c>
      <c r="AD85">
        <v>1</v>
      </c>
      <c r="AE85">
        <v>1</v>
      </c>
      <c r="AF85" s="18">
        <v>1</v>
      </c>
      <c r="AG85" s="19">
        <f t="shared" si="15"/>
        <v>0.625</v>
      </c>
      <c r="AI85">
        <v>0.25</v>
      </c>
      <c r="AJ85">
        <v>1</v>
      </c>
      <c r="AK85">
        <v>0.25</v>
      </c>
      <c r="AL85">
        <v>1</v>
      </c>
      <c r="AM85">
        <v>0</v>
      </c>
      <c r="AN85">
        <v>1</v>
      </c>
      <c r="AO85">
        <v>1</v>
      </c>
      <c r="AP85">
        <v>1</v>
      </c>
      <c r="AQ85">
        <v>0.75</v>
      </c>
      <c r="AR85">
        <v>1</v>
      </c>
      <c r="AS85" s="19">
        <f t="shared" si="25"/>
        <v>0.72499999999999998</v>
      </c>
      <c r="AU85">
        <v>1</v>
      </c>
      <c r="AV85">
        <v>0</v>
      </c>
      <c r="AW85">
        <v>1</v>
      </c>
      <c r="AX85">
        <v>1</v>
      </c>
      <c r="AY85">
        <v>1</v>
      </c>
      <c r="BA85">
        <v>0</v>
      </c>
      <c r="BB85" s="19">
        <f t="shared" si="16"/>
        <v>0.66666666666666663</v>
      </c>
      <c r="BF85" s="21">
        <f t="shared" si="17"/>
        <v>0.68125000000000002</v>
      </c>
      <c r="BG85" s="21">
        <f t="shared" si="18"/>
        <v>1</v>
      </c>
      <c r="BH85" s="21">
        <f>31.5/35</f>
        <v>0.9</v>
      </c>
      <c r="BJ85">
        <f t="shared" si="19"/>
        <v>1.2648069290298336</v>
      </c>
      <c r="BL85">
        <f t="shared" si="20"/>
        <v>1.0421727716119333</v>
      </c>
      <c r="BN85" s="29">
        <f t="shared" si="21"/>
        <v>1.1463900487731267</v>
      </c>
      <c r="BP85" s="31">
        <f t="shared" si="22"/>
        <v>1.1463900487731267</v>
      </c>
      <c r="BR85" s="32">
        <v>1</v>
      </c>
    </row>
    <row r="86" spans="1:71" ht="15.75" thickBot="1">
      <c r="A86" s="10">
        <v>15</v>
      </c>
      <c r="B86" s="2"/>
      <c r="C86" s="3" t="s">
        <v>55</v>
      </c>
      <c r="D86" s="4"/>
      <c r="I86">
        <v>1</v>
      </c>
      <c r="J86">
        <v>0</v>
      </c>
      <c r="K86">
        <v>0</v>
      </c>
      <c r="L86">
        <v>0</v>
      </c>
      <c r="M86">
        <v>0</v>
      </c>
      <c r="N86">
        <v>1</v>
      </c>
      <c r="O86">
        <v>0</v>
      </c>
      <c r="P86">
        <v>0</v>
      </c>
      <c r="Q86" s="19">
        <f t="shared" si="24"/>
        <v>0.25</v>
      </c>
      <c r="S86">
        <v>0.75</v>
      </c>
      <c r="T86">
        <v>0.5</v>
      </c>
      <c r="U86">
        <v>1</v>
      </c>
      <c r="V86">
        <v>1</v>
      </c>
      <c r="W86">
        <v>0.25</v>
      </c>
      <c r="X86">
        <v>0</v>
      </c>
      <c r="Y86" s="19">
        <f t="shared" si="14"/>
        <v>0.58333333333333337</v>
      </c>
      <c r="AA86">
        <v>0.75</v>
      </c>
      <c r="AB86">
        <v>0.75</v>
      </c>
      <c r="AC86">
        <v>1</v>
      </c>
      <c r="AD86">
        <v>0.5</v>
      </c>
      <c r="AE86">
        <v>0</v>
      </c>
      <c r="AF86" s="18">
        <v>1</v>
      </c>
      <c r="AG86" s="19">
        <f t="shared" si="15"/>
        <v>0.66666666666666663</v>
      </c>
      <c r="AI86">
        <v>0</v>
      </c>
      <c r="AJ86">
        <v>0</v>
      </c>
      <c r="AK86">
        <v>0</v>
      </c>
      <c r="AL86">
        <v>0.75</v>
      </c>
      <c r="AM86">
        <v>0</v>
      </c>
      <c r="AN86">
        <v>0.75</v>
      </c>
      <c r="AO86">
        <v>0.75</v>
      </c>
      <c r="AP86">
        <v>0</v>
      </c>
      <c r="AQ86">
        <v>0</v>
      </c>
      <c r="AR86">
        <v>1</v>
      </c>
      <c r="AS86" s="19">
        <f t="shared" si="25"/>
        <v>0.32500000000000001</v>
      </c>
      <c r="AU86">
        <v>1</v>
      </c>
      <c r="AV86">
        <v>0</v>
      </c>
      <c r="AW86">
        <v>1</v>
      </c>
      <c r="AX86">
        <v>0.75</v>
      </c>
      <c r="AY86">
        <v>1</v>
      </c>
      <c r="BA86">
        <v>0.5</v>
      </c>
      <c r="BB86" s="19">
        <f t="shared" si="16"/>
        <v>0.70833333333333337</v>
      </c>
      <c r="BF86" s="21">
        <f t="shared" si="17"/>
        <v>0.5708333333333333</v>
      </c>
      <c r="BG86" s="21">
        <f t="shared" si="18"/>
        <v>0.5</v>
      </c>
      <c r="BH86" s="21">
        <f>28.5/35</f>
        <v>0.81428571428571428</v>
      </c>
      <c r="BJ86">
        <f t="shared" si="19"/>
        <v>1.0598076408384538</v>
      </c>
      <c r="BL86">
        <f t="shared" si="20"/>
        <v>0.73808972300204823</v>
      </c>
      <c r="BN86" s="29">
        <f t="shared" si="21"/>
        <v>0.81189869530225312</v>
      </c>
      <c r="BP86" s="31">
        <f t="shared" si="22"/>
        <v>0.81189869530225312</v>
      </c>
      <c r="BR86" s="32">
        <f t="shared" si="23"/>
        <v>0.81189869530225312</v>
      </c>
    </row>
    <row r="87" spans="1:71" ht="15.75" thickBot="1">
      <c r="A87" s="11">
        <v>16</v>
      </c>
      <c r="B87" s="5"/>
      <c r="C87" s="6" t="s">
        <v>56</v>
      </c>
      <c r="D87" s="7"/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 s="19">
        <f t="shared" si="24"/>
        <v>0.125</v>
      </c>
      <c r="S87">
        <v>0.5</v>
      </c>
      <c r="T87">
        <v>0.25</v>
      </c>
      <c r="U87">
        <v>0.5</v>
      </c>
      <c r="V87">
        <v>0</v>
      </c>
      <c r="W87">
        <v>1</v>
      </c>
      <c r="X87">
        <v>0</v>
      </c>
      <c r="Y87" s="19">
        <f t="shared" si="14"/>
        <v>0.375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 s="19">
        <f t="shared" si="15"/>
        <v>0</v>
      </c>
      <c r="AI87">
        <v>0</v>
      </c>
      <c r="AJ87">
        <v>0</v>
      </c>
      <c r="AK87">
        <v>0</v>
      </c>
      <c r="AL87">
        <v>0.75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 s="19">
        <f t="shared" si="25"/>
        <v>7.4999999999999997E-2</v>
      </c>
      <c r="AU87">
        <v>0.5</v>
      </c>
      <c r="AV87">
        <v>0</v>
      </c>
      <c r="AW87">
        <v>0</v>
      </c>
      <c r="AX87">
        <v>0.5</v>
      </c>
      <c r="AY87">
        <v>0</v>
      </c>
      <c r="BA87">
        <v>0</v>
      </c>
      <c r="BB87" s="19">
        <f t="shared" si="16"/>
        <v>0.16666666666666666</v>
      </c>
      <c r="BF87" s="21">
        <f t="shared" si="17"/>
        <v>0.15416666666666667</v>
      </c>
      <c r="BG87" s="21">
        <f t="shared" si="18"/>
        <v>0.25</v>
      </c>
      <c r="BN87" s="29"/>
      <c r="BP87" s="31"/>
      <c r="BR87" s="32"/>
      <c r="BS87" t="s">
        <v>192</v>
      </c>
    </row>
    <row r="88" spans="1:71" ht="15.75" thickBot="1">
      <c r="A88" s="10">
        <v>17</v>
      </c>
      <c r="B88" s="2"/>
      <c r="C88" s="24" t="s">
        <v>57</v>
      </c>
      <c r="D88" s="4"/>
      <c r="I88" t="s">
        <v>124</v>
      </c>
      <c r="Q88" s="19" t="e">
        <f t="shared" si="24"/>
        <v>#VALUE!</v>
      </c>
      <c r="BD88" t="s">
        <v>175</v>
      </c>
      <c r="BG88" s="21" t="e">
        <f t="shared" si="18"/>
        <v>#VALUE!</v>
      </c>
      <c r="BL88" t="e">
        <f t="shared" si="20"/>
        <v>#VALUE!</v>
      </c>
      <c r="BN88" s="29"/>
      <c r="BP88" s="31"/>
      <c r="BR88" s="32"/>
      <c r="BS88" t="s">
        <v>192</v>
      </c>
    </row>
    <row r="89" spans="1:71" ht="15.75" thickBot="1">
      <c r="A89" s="11">
        <v>18</v>
      </c>
      <c r="B89" s="5"/>
      <c r="C89" s="6" t="s">
        <v>58</v>
      </c>
      <c r="D89" s="7"/>
      <c r="I89">
        <v>0</v>
      </c>
      <c r="J89">
        <v>0</v>
      </c>
      <c r="K89">
        <v>0</v>
      </c>
      <c r="L89">
        <v>0</v>
      </c>
      <c r="M89">
        <v>0</v>
      </c>
      <c r="N89">
        <v>1</v>
      </c>
      <c r="O89">
        <v>0</v>
      </c>
      <c r="P89">
        <v>1</v>
      </c>
      <c r="Q89" s="19">
        <f t="shared" si="24"/>
        <v>0.25</v>
      </c>
      <c r="S89">
        <v>1</v>
      </c>
      <c r="T89">
        <v>0.75</v>
      </c>
      <c r="U89">
        <v>0.5</v>
      </c>
      <c r="V89">
        <v>0</v>
      </c>
      <c r="W89">
        <v>0.25</v>
      </c>
      <c r="X89">
        <v>0</v>
      </c>
      <c r="Y89" s="19">
        <f t="shared" si="14"/>
        <v>0.41666666666666669</v>
      </c>
      <c r="AA89">
        <v>0</v>
      </c>
      <c r="AB89">
        <v>0</v>
      </c>
      <c r="AC89">
        <v>0.75</v>
      </c>
      <c r="AD89">
        <v>0.5</v>
      </c>
      <c r="AE89">
        <v>1</v>
      </c>
      <c r="AF89">
        <v>0</v>
      </c>
      <c r="AG89" s="19">
        <f t="shared" si="15"/>
        <v>0.375</v>
      </c>
      <c r="AI89">
        <v>0</v>
      </c>
      <c r="AJ89">
        <v>0.25</v>
      </c>
      <c r="AK89">
        <v>0.25</v>
      </c>
      <c r="AL89">
        <v>0.5</v>
      </c>
      <c r="AM89">
        <v>0</v>
      </c>
      <c r="AN89">
        <v>0.75</v>
      </c>
      <c r="AO89">
        <v>0.75</v>
      </c>
      <c r="AP89">
        <v>0</v>
      </c>
      <c r="AQ89">
        <v>0</v>
      </c>
      <c r="AR89">
        <v>0</v>
      </c>
      <c r="AS89" s="19">
        <f t="shared" si="25"/>
        <v>0.25</v>
      </c>
      <c r="AU89">
        <v>0.5</v>
      </c>
      <c r="AV89">
        <v>1</v>
      </c>
      <c r="AW89">
        <v>0</v>
      </c>
      <c r="AX89">
        <v>0</v>
      </c>
      <c r="AY89">
        <v>0.75</v>
      </c>
      <c r="BA89">
        <v>0</v>
      </c>
      <c r="BB89" s="19">
        <f t="shared" si="16"/>
        <v>0.375</v>
      </c>
      <c r="BF89" s="21">
        <f t="shared" ref="BF89:BF96" si="26">(Y89+AG89+AS89+BB89)/4</f>
        <v>0.35416666666666669</v>
      </c>
      <c r="BG89" s="21">
        <f t="shared" si="18"/>
        <v>0.5</v>
      </c>
      <c r="BH89" s="21">
        <f>23/35</f>
        <v>0.65714285714285714</v>
      </c>
      <c r="BJ89">
        <f t="shared" si="19"/>
        <v>0.65754488665159549</v>
      </c>
      <c r="BL89">
        <f t="shared" si="20"/>
        <v>0.53385128799397163</v>
      </c>
      <c r="BN89" s="29">
        <f t="shared" si="21"/>
        <v>0.5872364167933688</v>
      </c>
      <c r="BP89" s="31">
        <f t="shared" si="22"/>
        <v>0.5872364167933688</v>
      </c>
      <c r="BR89" s="32">
        <f t="shared" si="23"/>
        <v>0.5872364167933688</v>
      </c>
    </row>
    <row r="90" spans="1:71" ht="15.75" thickBot="1">
      <c r="A90" s="10">
        <v>19</v>
      </c>
      <c r="B90" s="2"/>
      <c r="C90" s="3" t="s">
        <v>59</v>
      </c>
      <c r="D90" s="4"/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 s="19">
        <f t="shared" si="24"/>
        <v>0.125</v>
      </c>
      <c r="S90">
        <v>0.75</v>
      </c>
      <c r="T90">
        <v>0</v>
      </c>
      <c r="U90">
        <v>0.5</v>
      </c>
      <c r="V90">
        <v>0</v>
      </c>
      <c r="W90">
        <v>1</v>
      </c>
      <c r="X90">
        <v>0</v>
      </c>
      <c r="Y90" s="19">
        <f t="shared" si="14"/>
        <v>0.375</v>
      </c>
      <c r="AA90">
        <v>0</v>
      </c>
      <c r="AB90">
        <v>0</v>
      </c>
      <c r="AC90">
        <v>0.25</v>
      </c>
      <c r="AD90">
        <v>0</v>
      </c>
      <c r="AE90">
        <v>0</v>
      </c>
      <c r="AF90">
        <v>0</v>
      </c>
      <c r="AG90" s="19">
        <f t="shared" si="15"/>
        <v>4.1666666666666664E-2</v>
      </c>
      <c r="AI90">
        <v>0</v>
      </c>
      <c r="AJ90">
        <v>0</v>
      </c>
      <c r="AK90">
        <v>0</v>
      </c>
      <c r="AL90">
        <v>0.75</v>
      </c>
      <c r="AM90">
        <v>0</v>
      </c>
      <c r="AN90">
        <v>0.75</v>
      </c>
      <c r="AO90">
        <v>0.5</v>
      </c>
      <c r="AP90">
        <v>0</v>
      </c>
      <c r="AQ90">
        <v>0</v>
      </c>
      <c r="AR90">
        <v>0</v>
      </c>
      <c r="AS90" s="19">
        <f t="shared" si="25"/>
        <v>0.2</v>
      </c>
      <c r="AU90">
        <v>0.75</v>
      </c>
      <c r="AV90">
        <v>1</v>
      </c>
      <c r="AW90">
        <v>0</v>
      </c>
      <c r="AX90">
        <v>1</v>
      </c>
      <c r="AY90">
        <v>0</v>
      </c>
      <c r="BA90">
        <v>0</v>
      </c>
      <c r="BB90" s="19">
        <f t="shared" si="16"/>
        <v>0.45833333333333331</v>
      </c>
      <c r="BF90" s="21">
        <f t="shared" si="26"/>
        <v>0.26874999999999999</v>
      </c>
      <c r="BG90" s="21">
        <f t="shared" si="18"/>
        <v>0.25</v>
      </c>
      <c r="BH90" s="21">
        <f>26/35</f>
        <v>0.74285714285714288</v>
      </c>
      <c r="BJ90">
        <f t="shared" si="19"/>
        <v>0.74285714285714288</v>
      </c>
      <c r="BL90">
        <f t="shared" si="20"/>
        <v>0.45089285714285715</v>
      </c>
      <c r="BN90" s="29">
        <f t="shared" si="21"/>
        <v>0.49598214285714293</v>
      </c>
      <c r="BP90" s="31">
        <f t="shared" si="22"/>
        <v>0.5</v>
      </c>
      <c r="BR90" s="32">
        <f t="shared" si="23"/>
        <v>0.5</v>
      </c>
    </row>
    <row r="91" spans="1:71" ht="15.75" thickBot="1">
      <c r="A91" s="11">
        <v>20</v>
      </c>
      <c r="B91" s="5"/>
      <c r="C91" s="6" t="s">
        <v>60</v>
      </c>
      <c r="D91" s="7"/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 s="19">
        <f t="shared" si="24"/>
        <v>0.125</v>
      </c>
      <c r="S91">
        <v>0.25</v>
      </c>
      <c r="T91">
        <v>0</v>
      </c>
      <c r="U91">
        <v>0.25</v>
      </c>
      <c r="V91">
        <v>0</v>
      </c>
      <c r="W91">
        <v>0</v>
      </c>
      <c r="X91">
        <v>0</v>
      </c>
      <c r="Y91" s="19">
        <f t="shared" si="14"/>
        <v>8.3333333333333329E-2</v>
      </c>
      <c r="AA91">
        <v>0</v>
      </c>
      <c r="AB91">
        <v>0</v>
      </c>
      <c r="AC91">
        <v>0.25</v>
      </c>
      <c r="AD91">
        <v>0.5</v>
      </c>
      <c r="AE91">
        <v>0</v>
      </c>
      <c r="AF91" s="18">
        <v>0.5</v>
      </c>
      <c r="AG91" s="19">
        <f t="shared" si="15"/>
        <v>0.20833333333333334</v>
      </c>
      <c r="AI91">
        <v>0</v>
      </c>
      <c r="AJ91">
        <v>0</v>
      </c>
      <c r="AK91">
        <v>0.25</v>
      </c>
      <c r="AL91">
        <v>0</v>
      </c>
      <c r="AM91">
        <v>0</v>
      </c>
      <c r="AN91">
        <v>0.75</v>
      </c>
      <c r="AO91">
        <v>0.75</v>
      </c>
      <c r="AP91">
        <v>0</v>
      </c>
      <c r="AQ91">
        <v>0</v>
      </c>
      <c r="AR91">
        <v>1</v>
      </c>
      <c r="AS91" s="19">
        <f t="shared" si="25"/>
        <v>0.27500000000000002</v>
      </c>
      <c r="AU91">
        <v>1</v>
      </c>
      <c r="AV91">
        <v>0</v>
      </c>
      <c r="AW91">
        <v>0</v>
      </c>
      <c r="AX91">
        <v>1</v>
      </c>
      <c r="AY91">
        <v>0</v>
      </c>
      <c r="BA91">
        <v>0</v>
      </c>
      <c r="BB91" s="19">
        <f t="shared" si="16"/>
        <v>0.33333333333333331</v>
      </c>
      <c r="BF91" s="21">
        <f t="shared" si="26"/>
        <v>0.22499999999999998</v>
      </c>
      <c r="BG91" s="21">
        <f t="shared" si="18"/>
        <v>0.25</v>
      </c>
      <c r="BH91" s="21">
        <f>12/35</f>
        <v>0.34285714285714286</v>
      </c>
      <c r="BJ91">
        <f t="shared" si="19"/>
        <v>0.41773439857866057</v>
      </c>
      <c r="BL91">
        <f t="shared" si="20"/>
        <v>0.31209375943146422</v>
      </c>
      <c r="BN91" s="29">
        <f t="shared" si="21"/>
        <v>0.34330313537461066</v>
      </c>
      <c r="BP91" s="31">
        <f t="shared" si="22"/>
        <v>0.5</v>
      </c>
      <c r="BR91" s="32">
        <f t="shared" si="23"/>
        <v>0.5</v>
      </c>
    </row>
    <row r="92" spans="1:71" ht="15.75" thickBot="1">
      <c r="A92" s="10">
        <v>21</v>
      </c>
      <c r="B92" s="2"/>
      <c r="C92" s="3" t="s">
        <v>61</v>
      </c>
      <c r="D92" s="4"/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 s="19">
        <f t="shared" si="24"/>
        <v>0.125</v>
      </c>
      <c r="S92">
        <v>1</v>
      </c>
      <c r="T92">
        <v>0.75</v>
      </c>
      <c r="U92">
        <v>1</v>
      </c>
      <c r="V92">
        <v>0</v>
      </c>
      <c r="W92">
        <v>1</v>
      </c>
      <c r="X92">
        <v>0</v>
      </c>
      <c r="Y92" s="19">
        <f t="shared" si="14"/>
        <v>0.625</v>
      </c>
      <c r="AA92">
        <v>0</v>
      </c>
      <c r="AB92">
        <v>0.25</v>
      </c>
      <c r="AC92">
        <v>1</v>
      </c>
      <c r="AD92">
        <v>0.25</v>
      </c>
      <c r="AE92">
        <v>0.75</v>
      </c>
      <c r="AF92">
        <v>0</v>
      </c>
      <c r="AG92" s="19">
        <f t="shared" si="15"/>
        <v>0.375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0.5</v>
      </c>
      <c r="AO92">
        <v>0.75</v>
      </c>
      <c r="AP92">
        <v>0</v>
      </c>
      <c r="AQ92">
        <v>0</v>
      </c>
      <c r="AR92">
        <v>1</v>
      </c>
      <c r="AS92" s="19">
        <f t="shared" si="25"/>
        <v>0.22500000000000001</v>
      </c>
      <c r="AU92">
        <v>1</v>
      </c>
      <c r="AV92">
        <v>0</v>
      </c>
      <c r="AW92">
        <v>0</v>
      </c>
      <c r="AX92">
        <v>1</v>
      </c>
      <c r="AY92">
        <v>0.75</v>
      </c>
      <c r="BA92">
        <v>0</v>
      </c>
      <c r="BB92" s="19">
        <f t="shared" si="16"/>
        <v>0.45833333333333331</v>
      </c>
      <c r="BF92" s="21">
        <f t="shared" si="26"/>
        <v>0.42083333333333334</v>
      </c>
      <c r="BG92" s="21">
        <f t="shared" si="18"/>
        <v>0.25</v>
      </c>
      <c r="BH92" s="21">
        <f>23.5/35</f>
        <v>0.67142857142857137</v>
      </c>
      <c r="BJ92">
        <f t="shared" si="19"/>
        <v>0.78131804178601338</v>
      </c>
      <c r="BL92">
        <f t="shared" si="20"/>
        <v>0.49669388338107201</v>
      </c>
      <c r="BN92" s="29">
        <f t="shared" si="21"/>
        <v>0.5463632717191792</v>
      </c>
      <c r="BP92" s="31">
        <f t="shared" si="22"/>
        <v>0.5463632717191792</v>
      </c>
      <c r="BR92" s="32">
        <f t="shared" si="23"/>
        <v>0.5463632717191792</v>
      </c>
    </row>
    <row r="93" spans="1:71" ht="15.75" thickBot="1">
      <c r="A93" s="11">
        <v>22</v>
      </c>
      <c r="B93" s="5"/>
      <c r="C93" s="6" t="s">
        <v>62</v>
      </c>
      <c r="D93" s="7"/>
      <c r="I93">
        <v>0</v>
      </c>
      <c r="J93">
        <v>0</v>
      </c>
      <c r="K93">
        <v>0</v>
      </c>
      <c r="L93">
        <v>0</v>
      </c>
      <c r="M93">
        <v>0</v>
      </c>
      <c r="N93">
        <v>1</v>
      </c>
      <c r="O93">
        <v>1</v>
      </c>
      <c r="P93">
        <v>0</v>
      </c>
      <c r="Q93" s="19">
        <f t="shared" si="24"/>
        <v>0.25</v>
      </c>
      <c r="S93">
        <v>0.75</v>
      </c>
      <c r="T93">
        <v>0.5</v>
      </c>
      <c r="U93">
        <v>0.5</v>
      </c>
      <c r="V93">
        <v>0</v>
      </c>
      <c r="W93">
        <v>1</v>
      </c>
      <c r="X93">
        <v>0</v>
      </c>
      <c r="Y93" s="19">
        <f t="shared" si="14"/>
        <v>0.45833333333333331</v>
      </c>
      <c r="AA93">
        <v>0</v>
      </c>
      <c r="AB93">
        <v>0</v>
      </c>
      <c r="AC93">
        <v>1</v>
      </c>
      <c r="AD93">
        <v>0.25</v>
      </c>
      <c r="AE93">
        <v>1</v>
      </c>
      <c r="AF93">
        <v>0</v>
      </c>
      <c r="AG93" s="19">
        <f t="shared" si="15"/>
        <v>0.375</v>
      </c>
      <c r="AI93">
        <v>0</v>
      </c>
      <c r="AJ93">
        <v>1</v>
      </c>
      <c r="AK93">
        <v>0.25</v>
      </c>
      <c r="AL93">
        <v>1</v>
      </c>
      <c r="AM93">
        <v>0</v>
      </c>
      <c r="AN93">
        <v>0.75</v>
      </c>
      <c r="AO93">
        <v>0.75</v>
      </c>
      <c r="AP93">
        <v>0</v>
      </c>
      <c r="AQ93">
        <v>0</v>
      </c>
      <c r="AR93">
        <v>1</v>
      </c>
      <c r="AS93" s="19">
        <f t="shared" si="25"/>
        <v>0.47499999999999998</v>
      </c>
      <c r="AU93">
        <v>0.5</v>
      </c>
      <c r="AV93">
        <v>1</v>
      </c>
      <c r="AW93">
        <v>0</v>
      </c>
      <c r="AX93">
        <v>0.25</v>
      </c>
      <c r="AY93">
        <v>0</v>
      </c>
      <c r="BA93">
        <v>0</v>
      </c>
      <c r="BB93" s="19">
        <f t="shared" si="16"/>
        <v>0.29166666666666669</v>
      </c>
      <c r="BF93" s="21">
        <f t="shared" si="26"/>
        <v>0.39999999999999997</v>
      </c>
      <c r="BG93" s="21">
        <f t="shared" si="18"/>
        <v>0.5</v>
      </c>
      <c r="BH93" s="21">
        <f>28/35</f>
        <v>0.8</v>
      </c>
      <c r="BJ93">
        <f t="shared" si="19"/>
        <v>0.8</v>
      </c>
      <c r="BL93">
        <f t="shared" si="20"/>
        <v>0.60000000000000009</v>
      </c>
      <c r="BN93" s="29">
        <f t="shared" si="21"/>
        <v>0.66000000000000014</v>
      </c>
      <c r="BP93" s="31">
        <f t="shared" si="22"/>
        <v>0.66000000000000014</v>
      </c>
      <c r="BR93" s="32">
        <f t="shared" si="23"/>
        <v>0.66000000000000014</v>
      </c>
    </row>
    <row r="94" spans="1:71" ht="15.75" thickBot="1">
      <c r="A94" s="10">
        <v>23</v>
      </c>
      <c r="B94" s="2"/>
      <c r="C94" s="3" t="s">
        <v>63</v>
      </c>
      <c r="D94" s="4"/>
      <c r="I94">
        <v>0</v>
      </c>
      <c r="J94">
        <v>1</v>
      </c>
      <c r="K94">
        <v>0</v>
      </c>
      <c r="L94">
        <v>0</v>
      </c>
      <c r="M94">
        <v>1</v>
      </c>
      <c r="N94">
        <v>1</v>
      </c>
      <c r="O94">
        <v>0</v>
      </c>
      <c r="P94">
        <v>0</v>
      </c>
      <c r="Q94" s="19">
        <f t="shared" si="24"/>
        <v>0.375</v>
      </c>
      <c r="S94">
        <v>1</v>
      </c>
      <c r="T94">
        <v>0.5</v>
      </c>
      <c r="U94">
        <v>1</v>
      </c>
      <c r="V94">
        <v>0.25</v>
      </c>
      <c r="W94">
        <v>1</v>
      </c>
      <c r="X94" s="18">
        <v>1</v>
      </c>
      <c r="Y94" s="19">
        <f t="shared" si="14"/>
        <v>0.79166666666666663</v>
      </c>
      <c r="AA94">
        <v>0</v>
      </c>
      <c r="AB94">
        <v>0</v>
      </c>
      <c r="AC94">
        <v>1</v>
      </c>
      <c r="AD94">
        <v>0</v>
      </c>
      <c r="AE94">
        <v>1</v>
      </c>
      <c r="AF94">
        <v>0</v>
      </c>
      <c r="AG94" s="19">
        <f t="shared" si="15"/>
        <v>0.33333333333333331</v>
      </c>
      <c r="AI94">
        <v>0</v>
      </c>
      <c r="AJ94">
        <v>0</v>
      </c>
      <c r="AK94">
        <v>0.25</v>
      </c>
      <c r="AL94">
        <v>0.75</v>
      </c>
      <c r="AM94">
        <v>0</v>
      </c>
      <c r="AN94">
        <v>0.75</v>
      </c>
      <c r="AO94">
        <v>0.75</v>
      </c>
      <c r="AP94">
        <v>0</v>
      </c>
      <c r="AQ94">
        <v>0</v>
      </c>
      <c r="AR94">
        <v>1</v>
      </c>
      <c r="AS94" s="19">
        <f t="shared" si="25"/>
        <v>0.35</v>
      </c>
      <c r="AU94">
        <v>1</v>
      </c>
      <c r="AV94">
        <v>0</v>
      </c>
      <c r="AW94">
        <v>1</v>
      </c>
      <c r="AX94">
        <v>1</v>
      </c>
      <c r="AY94">
        <v>0.75</v>
      </c>
      <c r="BA94">
        <v>0</v>
      </c>
      <c r="BB94" s="19">
        <f t="shared" si="16"/>
        <v>0.625</v>
      </c>
      <c r="BF94" s="21">
        <f t="shared" si="26"/>
        <v>0.52500000000000002</v>
      </c>
      <c r="BG94" s="21">
        <f t="shared" si="18"/>
        <v>0.75</v>
      </c>
      <c r="BH94" s="21">
        <f>30/35</f>
        <v>0.8571428571428571</v>
      </c>
      <c r="BJ94">
        <f t="shared" si="19"/>
        <v>0.97471359668354152</v>
      </c>
      <c r="BL94">
        <f t="shared" si="20"/>
        <v>0.79488543867341666</v>
      </c>
      <c r="BN94" s="29">
        <f t="shared" si="21"/>
        <v>0.87437398254075838</v>
      </c>
      <c r="BP94" s="31">
        <f t="shared" si="22"/>
        <v>0.87437398254075838</v>
      </c>
      <c r="BR94" s="32">
        <f t="shared" si="23"/>
        <v>0.87437398254075838</v>
      </c>
    </row>
    <row r="95" spans="1:71" ht="15.75" thickBot="1">
      <c r="A95" s="11">
        <v>24</v>
      </c>
      <c r="B95" s="5"/>
      <c r="C95" s="24" t="s">
        <v>64</v>
      </c>
      <c r="D95" s="7"/>
      <c r="I95" t="s">
        <v>124</v>
      </c>
      <c r="M95">
        <v>0</v>
      </c>
      <c r="Q95" s="19" t="e">
        <f t="shared" si="24"/>
        <v>#VALUE!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s="19">
        <f t="shared" si="14"/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 s="19">
        <f t="shared" si="15"/>
        <v>0</v>
      </c>
      <c r="AU95">
        <v>0</v>
      </c>
      <c r="AV95">
        <v>0</v>
      </c>
      <c r="AW95">
        <v>0</v>
      </c>
      <c r="AX95">
        <v>0</v>
      </c>
      <c r="AY95">
        <v>0</v>
      </c>
      <c r="BA95">
        <v>0</v>
      </c>
      <c r="BB95" s="19">
        <f t="shared" si="16"/>
        <v>0</v>
      </c>
      <c r="BD95" t="s">
        <v>186</v>
      </c>
      <c r="BF95" s="21">
        <f t="shared" si="26"/>
        <v>0</v>
      </c>
      <c r="BG95" s="21" t="e">
        <f t="shared" si="18"/>
        <v>#VALUE!</v>
      </c>
      <c r="BL95" t="e">
        <f t="shared" si="20"/>
        <v>#VALUE!</v>
      </c>
      <c r="BN95" s="29"/>
      <c r="BP95" s="31"/>
      <c r="BR95" s="32"/>
      <c r="BS95" t="s">
        <v>192</v>
      </c>
    </row>
    <row r="96" spans="1:71" ht="15.75" thickBot="1">
      <c r="A96" s="10">
        <v>25</v>
      </c>
      <c r="B96" s="2"/>
      <c r="C96" s="3" t="s">
        <v>65</v>
      </c>
      <c r="D96" s="4"/>
      <c r="I96">
        <v>0</v>
      </c>
      <c r="J96">
        <v>1</v>
      </c>
      <c r="K96">
        <v>0</v>
      </c>
      <c r="L96">
        <v>0</v>
      </c>
      <c r="M96">
        <v>1</v>
      </c>
      <c r="N96">
        <v>1</v>
      </c>
      <c r="O96">
        <v>0</v>
      </c>
      <c r="P96">
        <v>0</v>
      </c>
      <c r="Q96" s="19">
        <f t="shared" si="24"/>
        <v>0.375</v>
      </c>
      <c r="S96">
        <v>0</v>
      </c>
      <c r="T96">
        <v>0.5</v>
      </c>
      <c r="U96">
        <v>0.5</v>
      </c>
      <c r="V96">
        <v>0</v>
      </c>
      <c r="W96">
        <v>1</v>
      </c>
      <c r="X96" s="18">
        <v>0</v>
      </c>
      <c r="Y96" s="19">
        <f t="shared" si="14"/>
        <v>0.33333333333333331</v>
      </c>
      <c r="AA96">
        <v>0</v>
      </c>
      <c r="AB96">
        <v>0</v>
      </c>
      <c r="AC96">
        <v>1</v>
      </c>
      <c r="AD96">
        <v>0.25</v>
      </c>
      <c r="AE96">
        <v>1</v>
      </c>
      <c r="AF96">
        <v>0</v>
      </c>
      <c r="AG96" s="19">
        <f t="shared" si="15"/>
        <v>0.375</v>
      </c>
      <c r="AI96">
        <v>0</v>
      </c>
      <c r="AJ96">
        <v>0</v>
      </c>
      <c r="AK96">
        <v>0.25</v>
      </c>
      <c r="AL96">
        <v>0.75</v>
      </c>
      <c r="AM96">
        <v>0</v>
      </c>
      <c r="AN96">
        <v>0.75</v>
      </c>
      <c r="AO96">
        <v>0.75</v>
      </c>
      <c r="AP96">
        <v>0</v>
      </c>
      <c r="AQ96">
        <v>0</v>
      </c>
      <c r="AR96">
        <v>1</v>
      </c>
      <c r="AS96" s="19">
        <f t="shared" si="25"/>
        <v>0.35</v>
      </c>
      <c r="AU96">
        <v>1</v>
      </c>
      <c r="AV96">
        <v>0</v>
      </c>
      <c r="AW96">
        <v>1</v>
      </c>
      <c r="AX96">
        <v>1</v>
      </c>
      <c r="AY96">
        <v>0.5</v>
      </c>
      <c r="BA96">
        <v>0</v>
      </c>
      <c r="BB96" s="19">
        <f t="shared" si="16"/>
        <v>0.58333333333333337</v>
      </c>
      <c r="BF96" s="21">
        <f t="shared" si="26"/>
        <v>0.41041666666666665</v>
      </c>
      <c r="BG96" s="21">
        <f t="shared" si="18"/>
        <v>0.75</v>
      </c>
      <c r="BH96" s="21">
        <f>27/35</f>
        <v>0.77142857142857146</v>
      </c>
      <c r="BJ96">
        <f t="shared" si="19"/>
        <v>0.77142857142857146</v>
      </c>
      <c r="BL96">
        <f t="shared" si="20"/>
        <v>0.69065476190476205</v>
      </c>
      <c r="BN96" s="29">
        <f t="shared" si="21"/>
        <v>0.75972023809523836</v>
      </c>
      <c r="BP96" s="31">
        <f t="shared" si="22"/>
        <v>0.75972023809523836</v>
      </c>
      <c r="BR96" s="32">
        <f t="shared" si="23"/>
        <v>0.75972023809523836</v>
      </c>
    </row>
    <row r="97" spans="1:71">
      <c r="A97" s="15"/>
      <c r="B97" s="15"/>
      <c r="C97" s="16"/>
      <c r="D97" s="17"/>
      <c r="BN97" s="29"/>
      <c r="BP97" s="31"/>
      <c r="BR97" s="32"/>
    </row>
    <row r="98" spans="1:71">
      <c r="A98" s="15"/>
      <c r="B98" s="15"/>
      <c r="C98" s="16"/>
      <c r="D98" s="17"/>
      <c r="BN98" s="29"/>
      <c r="BP98" s="31"/>
      <c r="BR98" s="32"/>
    </row>
    <row r="99" spans="1:71">
      <c r="A99" s="15"/>
      <c r="B99" s="15"/>
      <c r="C99" s="16"/>
      <c r="D99" s="17"/>
      <c r="BN99" s="29"/>
      <c r="BP99" s="31"/>
      <c r="BR99" s="32"/>
    </row>
    <row r="100" spans="1:71">
      <c r="A100" s="15"/>
      <c r="B100" s="15"/>
      <c r="C100" s="16"/>
      <c r="D100" s="17"/>
      <c r="BN100" s="29"/>
      <c r="BP100" s="31"/>
      <c r="BR100" s="32"/>
    </row>
    <row r="101" spans="1:71">
      <c r="A101" s="15"/>
      <c r="B101" s="15"/>
      <c r="C101" s="16"/>
      <c r="D101" s="17"/>
      <c r="BN101" s="29"/>
      <c r="BP101" s="31"/>
      <c r="BR101" s="32"/>
    </row>
    <row r="102" spans="1:71">
      <c r="BN102" s="29"/>
      <c r="BP102" s="31"/>
      <c r="BR102" s="32"/>
    </row>
    <row r="103" spans="1:71" ht="15.75" thickBot="1">
      <c r="A103" s="33" t="s">
        <v>66</v>
      </c>
      <c r="B103" s="33"/>
      <c r="C103" s="33"/>
      <c r="D103" s="33"/>
      <c r="BN103" s="29"/>
      <c r="BP103" s="31"/>
      <c r="BR103" s="32"/>
    </row>
    <row r="104" spans="1:71" ht="15.75" thickBot="1">
      <c r="A104" s="8" t="s">
        <v>1</v>
      </c>
      <c r="B104" s="9"/>
      <c r="C104" s="9" t="s">
        <v>2</v>
      </c>
      <c r="D104" s="9"/>
      <c r="BN104" s="29"/>
      <c r="BP104" s="31"/>
      <c r="BR104" s="32"/>
    </row>
    <row r="105" spans="1:71" ht="15.75" thickBot="1">
      <c r="A105" s="10">
        <v>1</v>
      </c>
      <c r="B105" s="2"/>
      <c r="C105" s="3" t="s">
        <v>67</v>
      </c>
      <c r="D105" s="4"/>
      <c r="I105">
        <v>0</v>
      </c>
      <c r="J105">
        <v>1</v>
      </c>
      <c r="K105">
        <v>0</v>
      </c>
      <c r="L105">
        <v>0</v>
      </c>
      <c r="M105">
        <v>0</v>
      </c>
      <c r="N105">
        <v>1</v>
      </c>
      <c r="O105">
        <v>0</v>
      </c>
      <c r="P105">
        <v>0</v>
      </c>
      <c r="Q105" s="19">
        <f t="shared" si="24"/>
        <v>0.25</v>
      </c>
      <c r="S105">
        <v>0.75</v>
      </c>
      <c r="T105">
        <v>0.25</v>
      </c>
      <c r="U105">
        <v>0.5</v>
      </c>
      <c r="V105">
        <v>0</v>
      </c>
      <c r="W105">
        <v>0.25</v>
      </c>
      <c r="X105">
        <v>0</v>
      </c>
      <c r="Y105" s="19">
        <f t="shared" ref="Y105:Y111" si="27">(S105+T105+U105+V105+W105+X105)/6</f>
        <v>0.29166666666666669</v>
      </c>
      <c r="AA105">
        <v>0</v>
      </c>
      <c r="AB105">
        <v>0.25</v>
      </c>
      <c r="AC105">
        <v>1</v>
      </c>
      <c r="AD105">
        <v>0.5</v>
      </c>
      <c r="AE105">
        <v>1</v>
      </c>
      <c r="AF105">
        <v>0</v>
      </c>
      <c r="AG105" s="19">
        <f t="shared" si="15"/>
        <v>0.45833333333333331</v>
      </c>
      <c r="AI105">
        <v>0</v>
      </c>
      <c r="AJ105">
        <v>0.75</v>
      </c>
      <c r="AK105">
        <v>0.25</v>
      </c>
      <c r="AL105">
        <v>0.75</v>
      </c>
      <c r="AM105">
        <v>0</v>
      </c>
      <c r="AN105">
        <v>0.75</v>
      </c>
      <c r="AO105">
        <v>0.75</v>
      </c>
      <c r="AP105">
        <v>0</v>
      </c>
      <c r="AQ105">
        <v>0</v>
      </c>
      <c r="AR105">
        <v>0</v>
      </c>
      <c r="AS105" s="19">
        <f t="shared" si="25"/>
        <v>0.32500000000000001</v>
      </c>
      <c r="AU105">
        <v>1</v>
      </c>
      <c r="AV105">
        <v>0</v>
      </c>
      <c r="AW105">
        <v>0</v>
      </c>
      <c r="AX105">
        <v>0.75</v>
      </c>
      <c r="AY105">
        <v>0.5</v>
      </c>
      <c r="BA105">
        <v>0</v>
      </c>
      <c r="BB105" s="19">
        <f t="shared" si="16"/>
        <v>0.375</v>
      </c>
      <c r="BF105" s="21">
        <f>(Y105+AG105+AS105+BB105)/4</f>
        <v>0.36249999999999999</v>
      </c>
      <c r="BG105" s="21">
        <f t="shared" si="18"/>
        <v>0.5</v>
      </c>
      <c r="BH105" s="21">
        <f>23/35</f>
        <v>0.65714285714285714</v>
      </c>
      <c r="BJ105">
        <f t="shared" si="19"/>
        <v>0.67301653104339765</v>
      </c>
      <c r="BL105">
        <f t="shared" si="20"/>
        <v>0.54170661241735907</v>
      </c>
      <c r="BN105" s="29">
        <f t="shared" si="21"/>
        <v>0.59587727365909504</v>
      </c>
      <c r="BP105" s="31">
        <f t="shared" si="22"/>
        <v>0.59587727365909504</v>
      </c>
      <c r="BR105" s="32">
        <f t="shared" si="23"/>
        <v>0.59587727365909504</v>
      </c>
    </row>
    <row r="106" spans="1:71" ht="15.75" thickBot="1">
      <c r="A106" s="11">
        <v>2</v>
      </c>
      <c r="B106" s="5"/>
      <c r="C106" s="24" t="s">
        <v>68</v>
      </c>
      <c r="D106" s="7"/>
      <c r="I106"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>
        <v>0</v>
      </c>
      <c r="P106">
        <v>0</v>
      </c>
      <c r="Q106" s="19">
        <f t="shared" si="24"/>
        <v>0.125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 s="19">
        <f t="shared" si="27"/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 s="19">
        <f t="shared" si="15"/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S106" s="19">
        <f>(AI106+AJ106+AK106+AL106+AM106+AN106+AO106+AP106)/8</f>
        <v>0</v>
      </c>
      <c r="BD106" t="s">
        <v>177</v>
      </c>
      <c r="BF106" s="21">
        <f>(Y106+AG106+AS106+BB106)/4</f>
        <v>0</v>
      </c>
      <c r="BG106" s="21">
        <f t="shared" si="18"/>
        <v>0.25</v>
      </c>
      <c r="BN106" s="29"/>
      <c r="BP106" s="31"/>
      <c r="BR106" s="32"/>
      <c r="BS106" t="s">
        <v>192</v>
      </c>
    </row>
    <row r="107" spans="1:71" ht="15.75" thickBot="1">
      <c r="A107" s="10">
        <v>3</v>
      </c>
      <c r="B107" s="2"/>
      <c r="C107" s="3" t="s">
        <v>69</v>
      </c>
      <c r="D107" s="4"/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 s="19">
        <f t="shared" si="24"/>
        <v>0.125</v>
      </c>
      <c r="S107">
        <v>0</v>
      </c>
      <c r="T107">
        <v>0</v>
      </c>
      <c r="U107">
        <v>0.5</v>
      </c>
      <c r="V107">
        <v>0</v>
      </c>
      <c r="W107">
        <v>0.25</v>
      </c>
      <c r="X107">
        <v>0</v>
      </c>
      <c r="Y107" s="19">
        <f t="shared" si="27"/>
        <v>0.125</v>
      </c>
      <c r="AA107">
        <v>0</v>
      </c>
      <c r="AB107">
        <v>0.25</v>
      </c>
      <c r="AC107">
        <v>0.75</v>
      </c>
      <c r="AD107">
        <v>0.25</v>
      </c>
      <c r="AE107">
        <v>0.75</v>
      </c>
      <c r="AF107">
        <v>0</v>
      </c>
      <c r="AG107" s="19">
        <f t="shared" si="15"/>
        <v>0.33333333333333331</v>
      </c>
      <c r="AI107">
        <v>0</v>
      </c>
      <c r="AJ107">
        <v>0</v>
      </c>
      <c r="AK107">
        <v>0</v>
      </c>
      <c r="AL107">
        <v>1</v>
      </c>
      <c r="AM107">
        <v>0</v>
      </c>
      <c r="AN107">
        <v>0.75</v>
      </c>
      <c r="AO107">
        <v>0.25</v>
      </c>
      <c r="AP107">
        <v>0</v>
      </c>
      <c r="AQ107">
        <v>0</v>
      </c>
      <c r="AR107">
        <v>0</v>
      </c>
      <c r="AS107" s="19">
        <f>(AI107+AJ107+AK107+AL107+AM107+AN107+AO107+AP107)/10</f>
        <v>0.2</v>
      </c>
      <c r="AU107">
        <v>1</v>
      </c>
      <c r="AV107">
        <v>0.75</v>
      </c>
      <c r="AW107">
        <v>0</v>
      </c>
      <c r="AX107">
        <v>0.75</v>
      </c>
      <c r="AY107">
        <v>0.75</v>
      </c>
      <c r="BA107">
        <v>0.5</v>
      </c>
      <c r="BB107" s="19">
        <f t="shared" si="16"/>
        <v>0.625</v>
      </c>
      <c r="BF107" s="21">
        <f>(Y107+AG107+AS107+BB107)/4</f>
        <v>0.3208333333333333</v>
      </c>
      <c r="BG107" s="21">
        <f t="shared" si="18"/>
        <v>0.25</v>
      </c>
      <c r="BH107" s="21">
        <f>26/35</f>
        <v>0.74285714285714288</v>
      </c>
      <c r="BJ107">
        <f t="shared" si="19"/>
        <v>0.74285714285714288</v>
      </c>
      <c r="BL107">
        <f t="shared" si="20"/>
        <v>0.46130952380952384</v>
      </c>
      <c r="BN107" s="29">
        <f t="shared" si="21"/>
        <v>0.50744047619047628</v>
      </c>
      <c r="BP107" s="31">
        <f t="shared" si="22"/>
        <v>0.50744047619047628</v>
      </c>
      <c r="BR107" s="32">
        <f t="shared" si="23"/>
        <v>0.50744047619047628</v>
      </c>
    </row>
    <row r="108" spans="1:71" ht="15.75" thickBot="1">
      <c r="A108" s="11">
        <v>4</v>
      </c>
      <c r="B108" s="5"/>
      <c r="C108" s="6" t="s">
        <v>70</v>
      </c>
      <c r="D108" s="7"/>
      <c r="I108">
        <v>0</v>
      </c>
      <c r="J108">
        <v>0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 s="19">
        <f t="shared" si="24"/>
        <v>0.125</v>
      </c>
      <c r="S108">
        <v>1</v>
      </c>
      <c r="T108">
        <v>0.75</v>
      </c>
      <c r="U108">
        <v>0.5</v>
      </c>
      <c r="V108">
        <v>0</v>
      </c>
      <c r="W108">
        <v>1</v>
      </c>
      <c r="X108">
        <v>0</v>
      </c>
      <c r="Y108" s="19">
        <f t="shared" si="27"/>
        <v>0.54166666666666663</v>
      </c>
      <c r="AA108">
        <v>0</v>
      </c>
      <c r="AB108">
        <v>0</v>
      </c>
      <c r="AC108">
        <v>1</v>
      </c>
      <c r="AD108">
        <v>0</v>
      </c>
      <c r="AE108">
        <v>0.5</v>
      </c>
      <c r="AF108">
        <v>0</v>
      </c>
      <c r="AG108" s="19">
        <f t="shared" si="15"/>
        <v>0.25</v>
      </c>
      <c r="AI108">
        <v>0</v>
      </c>
      <c r="AJ108">
        <v>0</v>
      </c>
      <c r="AK108">
        <v>0</v>
      </c>
      <c r="AL108">
        <v>1</v>
      </c>
      <c r="AM108">
        <v>0</v>
      </c>
      <c r="AN108">
        <v>0.25</v>
      </c>
      <c r="AO108">
        <v>0</v>
      </c>
      <c r="AP108">
        <v>0</v>
      </c>
      <c r="AS108" s="19">
        <f>(AI108+AJ108+AK108+AL108+AM108+AN108+AO108+AP108)/8</f>
        <v>0.15625</v>
      </c>
      <c r="AU108">
        <v>0.5</v>
      </c>
      <c r="AV108">
        <v>0</v>
      </c>
      <c r="AW108">
        <v>0</v>
      </c>
      <c r="AX108">
        <v>0.25</v>
      </c>
      <c r="AY108">
        <v>0.5</v>
      </c>
      <c r="BA108">
        <v>0</v>
      </c>
      <c r="BB108" s="19">
        <f t="shared" si="16"/>
        <v>0.20833333333333334</v>
      </c>
      <c r="BF108" s="21">
        <f>(Y108+AG108+AS108+BB108)/4</f>
        <v>0.2890625</v>
      </c>
      <c r="BG108" s="21">
        <f t="shared" si="18"/>
        <v>0.25</v>
      </c>
      <c r="BH108" s="21">
        <f>25.5/35</f>
        <v>0.72857142857142854</v>
      </c>
      <c r="BJ108">
        <f t="shared" si="19"/>
        <v>0.72857142857142854</v>
      </c>
      <c r="BL108">
        <f t="shared" si="20"/>
        <v>0.44924107142857145</v>
      </c>
      <c r="BN108" s="29">
        <f t="shared" si="21"/>
        <v>0.49416517857142861</v>
      </c>
      <c r="BP108" s="31">
        <f t="shared" si="22"/>
        <v>0.5</v>
      </c>
      <c r="BR108" s="32">
        <f t="shared" si="23"/>
        <v>0.5</v>
      </c>
    </row>
    <row r="109" spans="1:71" ht="15.75" thickBot="1">
      <c r="A109" s="10">
        <v>5</v>
      </c>
      <c r="B109" s="2"/>
      <c r="C109" s="3" t="s">
        <v>71</v>
      </c>
      <c r="D109" s="4"/>
      <c r="I109">
        <v>0</v>
      </c>
      <c r="J109">
        <v>1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 s="19">
        <f t="shared" si="24"/>
        <v>0.25</v>
      </c>
      <c r="S109">
        <v>0.25</v>
      </c>
      <c r="T109">
        <v>0.5</v>
      </c>
      <c r="U109">
        <v>0.5</v>
      </c>
      <c r="V109">
        <v>0.25</v>
      </c>
      <c r="W109">
        <v>0.25</v>
      </c>
      <c r="X109">
        <v>0</v>
      </c>
      <c r="Y109" s="19">
        <f t="shared" si="27"/>
        <v>0.29166666666666669</v>
      </c>
      <c r="AA109">
        <v>0.25</v>
      </c>
      <c r="AB109">
        <v>0</v>
      </c>
      <c r="AC109">
        <v>0.75</v>
      </c>
      <c r="AD109">
        <v>0.25</v>
      </c>
      <c r="AE109">
        <v>1</v>
      </c>
      <c r="AF109">
        <v>0</v>
      </c>
      <c r="AG109" s="19">
        <f t="shared" si="15"/>
        <v>0.375</v>
      </c>
      <c r="AI109">
        <v>0</v>
      </c>
      <c r="AJ109">
        <v>0</v>
      </c>
      <c r="AK109">
        <v>0.25</v>
      </c>
      <c r="AL109">
        <v>0.75</v>
      </c>
      <c r="AM109">
        <v>0</v>
      </c>
      <c r="AN109">
        <v>0.75</v>
      </c>
      <c r="AO109">
        <v>0.75</v>
      </c>
      <c r="AP109">
        <v>0</v>
      </c>
      <c r="AQ109">
        <v>0</v>
      </c>
      <c r="AR109">
        <v>1</v>
      </c>
      <c r="AS109" s="19">
        <f t="shared" si="25"/>
        <v>0.35</v>
      </c>
      <c r="AU109">
        <v>0.5</v>
      </c>
      <c r="AV109">
        <v>0</v>
      </c>
      <c r="AW109">
        <v>1</v>
      </c>
      <c r="AX109">
        <v>1</v>
      </c>
      <c r="AY109">
        <v>0.25</v>
      </c>
      <c r="BA109">
        <v>1</v>
      </c>
      <c r="BB109" s="19">
        <f t="shared" si="16"/>
        <v>0.625</v>
      </c>
      <c r="BF109" s="21">
        <f>(Y109+AG109+AS109+BB109)/4</f>
        <v>0.41041666666666665</v>
      </c>
      <c r="BG109" s="21">
        <f t="shared" si="18"/>
        <v>0.5</v>
      </c>
      <c r="BH109" s="21">
        <f>28/35</f>
        <v>0.8</v>
      </c>
      <c r="BJ109">
        <f t="shared" si="19"/>
        <v>0.8</v>
      </c>
      <c r="BL109">
        <f t="shared" si="20"/>
        <v>0.60208333333333341</v>
      </c>
      <c r="BN109" s="29">
        <f t="shared" si="21"/>
        <v>0.66229166666666683</v>
      </c>
      <c r="BP109" s="31">
        <f t="shared" si="22"/>
        <v>0.66229166666666683</v>
      </c>
      <c r="BR109" s="32">
        <f t="shared" si="23"/>
        <v>0.66229166666666683</v>
      </c>
    </row>
    <row r="110" spans="1:71" ht="15.75" thickBot="1">
      <c r="A110" s="11">
        <v>6</v>
      </c>
      <c r="B110" s="5"/>
      <c r="C110" s="24" t="s">
        <v>72</v>
      </c>
      <c r="D110" s="7"/>
      <c r="I110" t="s">
        <v>124</v>
      </c>
      <c r="Q110" s="19" t="e">
        <f t="shared" si="24"/>
        <v>#VALUE!</v>
      </c>
      <c r="BD110" t="s">
        <v>175</v>
      </c>
      <c r="BG110" s="21" t="e">
        <f t="shared" si="18"/>
        <v>#VALUE!</v>
      </c>
      <c r="BL110" t="e">
        <f t="shared" si="20"/>
        <v>#VALUE!</v>
      </c>
      <c r="BN110" s="29"/>
      <c r="BP110" s="31"/>
      <c r="BR110" s="32"/>
      <c r="BS110" t="s">
        <v>192</v>
      </c>
    </row>
    <row r="111" spans="1:71" ht="15.75" thickBot="1">
      <c r="A111" s="10">
        <v>7</v>
      </c>
      <c r="B111" s="2"/>
      <c r="C111" s="3" t="s">
        <v>73</v>
      </c>
      <c r="D111" s="4"/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1</v>
      </c>
      <c r="Q111" s="19">
        <f t="shared" si="24"/>
        <v>0.25</v>
      </c>
      <c r="S111">
        <v>0.25</v>
      </c>
      <c r="T111">
        <v>0.25</v>
      </c>
      <c r="U111">
        <v>0.5</v>
      </c>
      <c r="V111">
        <v>0.25</v>
      </c>
      <c r="W111">
        <v>1</v>
      </c>
      <c r="X111">
        <v>0</v>
      </c>
      <c r="Y111" s="19">
        <f t="shared" si="27"/>
        <v>0.375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 s="19">
        <f t="shared" si="15"/>
        <v>0</v>
      </c>
      <c r="AI111">
        <v>0</v>
      </c>
      <c r="AJ111">
        <v>0.5</v>
      </c>
      <c r="AK111">
        <v>0.25</v>
      </c>
      <c r="AL111">
        <v>1</v>
      </c>
      <c r="AM111">
        <v>0</v>
      </c>
      <c r="AN111">
        <v>0.75</v>
      </c>
      <c r="AO111">
        <v>0.75</v>
      </c>
      <c r="AP111">
        <v>0</v>
      </c>
      <c r="AQ111">
        <v>0</v>
      </c>
      <c r="AR111">
        <v>1</v>
      </c>
      <c r="AS111" s="19">
        <f t="shared" si="25"/>
        <v>0.42499999999999999</v>
      </c>
      <c r="AU111">
        <v>0.5</v>
      </c>
      <c r="AV111">
        <v>0</v>
      </c>
      <c r="AW111">
        <v>0</v>
      </c>
      <c r="AX111">
        <v>1</v>
      </c>
      <c r="AY111">
        <v>0</v>
      </c>
      <c r="BA111">
        <v>0</v>
      </c>
      <c r="BB111" s="19">
        <f t="shared" si="16"/>
        <v>0.25</v>
      </c>
      <c r="BF111" s="21">
        <f t="shared" ref="BF111:BF118" si="28">(Y111+AG111+AS111+BB111)/4</f>
        <v>0.26250000000000001</v>
      </c>
      <c r="BG111" s="21">
        <f t="shared" si="18"/>
        <v>0.5</v>
      </c>
      <c r="BH111" s="21">
        <f>28/35</f>
        <v>0.8</v>
      </c>
      <c r="BJ111">
        <f t="shared" si="19"/>
        <v>0.8</v>
      </c>
      <c r="BL111">
        <f t="shared" si="20"/>
        <v>0.57250000000000001</v>
      </c>
      <c r="BN111" s="29">
        <f t="shared" si="21"/>
        <v>0.62975000000000003</v>
      </c>
      <c r="BP111" s="31">
        <f t="shared" si="22"/>
        <v>0.62975000000000003</v>
      </c>
      <c r="BR111" s="32">
        <f t="shared" si="23"/>
        <v>0.62975000000000003</v>
      </c>
    </row>
    <row r="112" spans="1:71" ht="15.75" thickBot="1">
      <c r="A112" s="11">
        <v>8</v>
      </c>
      <c r="B112" s="5"/>
      <c r="C112" s="6" t="s">
        <v>74</v>
      </c>
      <c r="D112" s="7"/>
      <c r="I112">
        <v>0</v>
      </c>
      <c r="J112">
        <v>1</v>
      </c>
      <c r="K112">
        <v>0</v>
      </c>
      <c r="L112">
        <v>0</v>
      </c>
      <c r="M112">
        <v>0</v>
      </c>
      <c r="N112">
        <v>1</v>
      </c>
      <c r="O112">
        <v>0</v>
      </c>
      <c r="P112">
        <v>1</v>
      </c>
      <c r="Q112" s="19">
        <f t="shared" si="24"/>
        <v>0.375</v>
      </c>
      <c r="S112">
        <v>1</v>
      </c>
      <c r="T112">
        <v>0.5</v>
      </c>
      <c r="U112">
        <v>1</v>
      </c>
      <c r="V112">
        <v>0</v>
      </c>
      <c r="W112">
        <v>1</v>
      </c>
      <c r="X112">
        <v>0</v>
      </c>
      <c r="Y112" s="19">
        <f>(S112+T112+U112+V112+W112+X112)/6</f>
        <v>0.58333333333333337</v>
      </c>
      <c r="AA112">
        <v>0</v>
      </c>
      <c r="AB112">
        <v>0</v>
      </c>
      <c r="AC112">
        <v>1</v>
      </c>
      <c r="AD112">
        <v>0.25</v>
      </c>
      <c r="AE112">
        <v>1</v>
      </c>
      <c r="AF112">
        <v>0</v>
      </c>
      <c r="AG112" s="19">
        <f t="shared" si="15"/>
        <v>0.375</v>
      </c>
      <c r="AI112">
        <v>0</v>
      </c>
      <c r="AJ112">
        <v>0.5</v>
      </c>
      <c r="AK112">
        <v>0.25</v>
      </c>
      <c r="AL112">
        <v>1</v>
      </c>
      <c r="AM112">
        <v>0</v>
      </c>
      <c r="AN112">
        <v>0.75</v>
      </c>
      <c r="AO112">
        <v>0.75</v>
      </c>
      <c r="AP112">
        <v>0</v>
      </c>
      <c r="AQ112">
        <v>0.75</v>
      </c>
      <c r="AR112">
        <v>1</v>
      </c>
      <c r="AS112" s="19">
        <f t="shared" si="25"/>
        <v>0.5</v>
      </c>
      <c r="AU112">
        <v>1</v>
      </c>
      <c r="AV112">
        <v>0</v>
      </c>
      <c r="AW112">
        <v>0</v>
      </c>
      <c r="AX112">
        <v>0.75</v>
      </c>
      <c r="AY112">
        <v>0.25</v>
      </c>
      <c r="BA112">
        <v>0.5</v>
      </c>
      <c r="BB112" s="19">
        <f t="shared" si="16"/>
        <v>0.41666666666666669</v>
      </c>
      <c r="BF112" s="21">
        <f t="shared" si="28"/>
        <v>0.46875000000000006</v>
      </c>
      <c r="BG112" s="21">
        <f t="shared" si="18"/>
        <v>0.75</v>
      </c>
      <c r="BH112" s="21">
        <f>29/35</f>
        <v>0.82857142857142863</v>
      </c>
      <c r="BJ112">
        <f t="shared" si="19"/>
        <v>0.87027999703887648</v>
      </c>
      <c r="BL112">
        <f t="shared" si="20"/>
        <v>0.74186199881555059</v>
      </c>
      <c r="BN112" s="29">
        <f t="shared" si="21"/>
        <v>0.81604819869710576</v>
      </c>
      <c r="BP112" s="31">
        <f t="shared" si="22"/>
        <v>0.81604819869710576</v>
      </c>
      <c r="BR112" s="32">
        <f t="shared" si="23"/>
        <v>0.81604819869710576</v>
      </c>
    </row>
    <row r="113" spans="1:71" ht="15.75" thickBot="1">
      <c r="A113" s="10">
        <v>9</v>
      </c>
      <c r="B113" s="2"/>
      <c r="C113" s="3" t="s">
        <v>75</v>
      </c>
      <c r="D113" s="4"/>
      <c r="I113">
        <v>1</v>
      </c>
      <c r="J113">
        <v>0</v>
      </c>
      <c r="K113">
        <v>0</v>
      </c>
      <c r="L113">
        <v>0</v>
      </c>
      <c r="M113">
        <v>0</v>
      </c>
      <c r="N113">
        <v>1</v>
      </c>
      <c r="O113">
        <v>0</v>
      </c>
      <c r="P113">
        <v>0</v>
      </c>
      <c r="Q113" s="19">
        <f t="shared" si="24"/>
        <v>0.25</v>
      </c>
      <c r="S113">
        <v>1</v>
      </c>
      <c r="T113">
        <v>0.5</v>
      </c>
      <c r="U113">
        <v>1</v>
      </c>
      <c r="V113">
        <v>0</v>
      </c>
      <c r="W113">
        <v>1</v>
      </c>
      <c r="X113">
        <v>0</v>
      </c>
      <c r="Y113" s="19">
        <f t="shared" ref="Y113:Y129" si="29">(S113+T113+U113+V113+W113+X113)/6</f>
        <v>0.58333333333333337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 s="19">
        <f t="shared" si="15"/>
        <v>0</v>
      </c>
      <c r="AI113">
        <v>0</v>
      </c>
      <c r="AJ113">
        <v>0.25</v>
      </c>
      <c r="AK113">
        <v>0</v>
      </c>
      <c r="AL113">
        <v>1</v>
      </c>
      <c r="AM113">
        <v>0</v>
      </c>
      <c r="AN113">
        <v>0.75</v>
      </c>
      <c r="AO113">
        <v>0.25</v>
      </c>
      <c r="AP113">
        <v>0</v>
      </c>
      <c r="AQ113">
        <v>0.75</v>
      </c>
      <c r="AR113">
        <v>0</v>
      </c>
      <c r="AS113" s="19">
        <f t="shared" si="25"/>
        <v>0.3</v>
      </c>
      <c r="AU113">
        <v>1</v>
      </c>
      <c r="AV113">
        <v>0</v>
      </c>
      <c r="AW113">
        <v>0</v>
      </c>
      <c r="AX113">
        <v>0.25</v>
      </c>
      <c r="AY113">
        <v>0</v>
      </c>
      <c r="BA113">
        <v>0.5</v>
      </c>
      <c r="BB113" s="19">
        <f t="shared" si="16"/>
        <v>0.29166666666666669</v>
      </c>
      <c r="BF113" s="21">
        <f t="shared" si="28"/>
        <v>0.29375000000000001</v>
      </c>
      <c r="BG113" s="21">
        <f t="shared" si="18"/>
        <v>0.5</v>
      </c>
      <c r="BH113" s="21">
        <f>28/35</f>
        <v>0.8</v>
      </c>
      <c r="BJ113">
        <f t="shared" si="19"/>
        <v>0.8</v>
      </c>
      <c r="BL113">
        <f t="shared" si="20"/>
        <v>0.5787500000000001</v>
      </c>
      <c r="BN113" s="29">
        <f t="shared" si="21"/>
        <v>0.63662500000000011</v>
      </c>
      <c r="BP113" s="31">
        <f t="shared" si="22"/>
        <v>0.63662500000000011</v>
      </c>
      <c r="BR113" s="32">
        <f t="shared" si="23"/>
        <v>0.63662500000000011</v>
      </c>
    </row>
    <row r="114" spans="1:71" ht="15.75" thickBot="1">
      <c r="A114" s="11">
        <v>10</v>
      </c>
      <c r="B114" s="5"/>
      <c r="C114" s="6" t="s">
        <v>76</v>
      </c>
      <c r="D114" s="7"/>
      <c r="I114">
        <v>0</v>
      </c>
      <c r="J114">
        <v>0</v>
      </c>
      <c r="K114">
        <v>0</v>
      </c>
      <c r="L114">
        <v>0</v>
      </c>
      <c r="M114">
        <v>0</v>
      </c>
      <c r="N114">
        <v>1</v>
      </c>
      <c r="O114">
        <v>1</v>
      </c>
      <c r="P114">
        <v>0</v>
      </c>
      <c r="Q114" s="19">
        <f t="shared" si="24"/>
        <v>0.25</v>
      </c>
      <c r="S114">
        <v>0.75</v>
      </c>
      <c r="T114">
        <v>0.5</v>
      </c>
      <c r="U114">
        <v>0.5</v>
      </c>
      <c r="V114">
        <v>0</v>
      </c>
      <c r="W114">
        <v>1</v>
      </c>
      <c r="X114">
        <v>0</v>
      </c>
      <c r="Y114" s="19">
        <f t="shared" si="29"/>
        <v>0.45833333333333331</v>
      </c>
      <c r="AA114">
        <v>0</v>
      </c>
      <c r="AB114">
        <v>0</v>
      </c>
      <c r="AC114">
        <v>0</v>
      </c>
      <c r="AD114">
        <v>0.25</v>
      </c>
      <c r="AE114">
        <v>1</v>
      </c>
      <c r="AF114">
        <v>0.5</v>
      </c>
      <c r="AG114" s="19">
        <f t="shared" si="15"/>
        <v>0.29166666666666669</v>
      </c>
      <c r="AI114">
        <v>0.25</v>
      </c>
      <c r="AJ114">
        <v>0.25</v>
      </c>
      <c r="AK114">
        <v>0.25</v>
      </c>
      <c r="AL114">
        <v>1</v>
      </c>
      <c r="AM114">
        <v>0</v>
      </c>
      <c r="AN114">
        <v>0.75</v>
      </c>
      <c r="AO114">
        <v>0.75</v>
      </c>
      <c r="AP114">
        <v>1</v>
      </c>
      <c r="AQ114">
        <v>0</v>
      </c>
      <c r="AR114">
        <v>1</v>
      </c>
      <c r="AS114" s="19">
        <f t="shared" si="25"/>
        <v>0.52500000000000002</v>
      </c>
      <c r="AU114">
        <v>0.5</v>
      </c>
      <c r="AV114">
        <v>1</v>
      </c>
      <c r="AW114">
        <v>1</v>
      </c>
      <c r="AX114">
        <v>0.25</v>
      </c>
      <c r="AY114">
        <v>0.25</v>
      </c>
      <c r="BA114">
        <v>0</v>
      </c>
      <c r="BB114" s="19">
        <f t="shared" si="16"/>
        <v>0.5</v>
      </c>
      <c r="BF114" s="21">
        <f t="shared" si="28"/>
        <v>0.44374999999999998</v>
      </c>
      <c r="BG114" s="21">
        <f t="shared" si="18"/>
        <v>0.5</v>
      </c>
      <c r="BH114" s="21">
        <f>26.5/35</f>
        <v>0.75714285714285712</v>
      </c>
      <c r="BJ114">
        <f t="shared" si="19"/>
        <v>0.82386506386346947</v>
      </c>
      <c r="BL114">
        <f t="shared" si="20"/>
        <v>0.61829602554538776</v>
      </c>
      <c r="BN114" s="29">
        <f t="shared" si="21"/>
        <v>0.6801256280999266</v>
      </c>
      <c r="BP114" s="31">
        <f t="shared" si="22"/>
        <v>0.6801256280999266</v>
      </c>
      <c r="BR114" s="32">
        <f t="shared" si="23"/>
        <v>0.6801256280999266</v>
      </c>
    </row>
    <row r="115" spans="1:71" ht="15.75" thickBot="1">
      <c r="A115" s="10">
        <v>11</v>
      </c>
      <c r="B115" s="2"/>
      <c r="C115" s="3" t="s">
        <v>77</v>
      </c>
      <c r="D115" s="4"/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 s="19">
        <f t="shared" si="24"/>
        <v>0</v>
      </c>
      <c r="S115">
        <v>1</v>
      </c>
      <c r="T115">
        <v>0.5</v>
      </c>
      <c r="U115">
        <v>0.5</v>
      </c>
      <c r="V115">
        <v>0</v>
      </c>
      <c r="W115">
        <v>0.25</v>
      </c>
      <c r="X115">
        <v>0</v>
      </c>
      <c r="Y115" s="19">
        <f t="shared" si="29"/>
        <v>0.375</v>
      </c>
      <c r="AA115">
        <v>0</v>
      </c>
      <c r="AB115">
        <v>0</v>
      </c>
      <c r="AC115">
        <v>0.75</v>
      </c>
      <c r="AD115">
        <v>0</v>
      </c>
      <c r="AE115">
        <v>0</v>
      </c>
      <c r="AF115">
        <v>0.5</v>
      </c>
      <c r="AG115" s="19">
        <f t="shared" si="15"/>
        <v>0.20833333333333334</v>
      </c>
      <c r="AI115">
        <v>0</v>
      </c>
      <c r="AJ115">
        <v>0</v>
      </c>
      <c r="AK115">
        <v>0.25</v>
      </c>
      <c r="AL115">
        <v>1</v>
      </c>
      <c r="AM115">
        <v>0.25</v>
      </c>
      <c r="AN115">
        <v>0.75</v>
      </c>
      <c r="AO115">
        <v>0.5</v>
      </c>
      <c r="AP115">
        <v>0</v>
      </c>
      <c r="AQ115">
        <v>0</v>
      </c>
      <c r="AR115">
        <v>0</v>
      </c>
      <c r="AS115" s="19">
        <f t="shared" si="25"/>
        <v>0.27500000000000002</v>
      </c>
      <c r="AU115">
        <v>1</v>
      </c>
      <c r="AV115">
        <v>0</v>
      </c>
      <c r="AW115">
        <v>0</v>
      </c>
      <c r="AX115">
        <v>0.75</v>
      </c>
      <c r="AY115">
        <v>0</v>
      </c>
      <c r="BA115">
        <v>0</v>
      </c>
      <c r="BB115" s="19">
        <f t="shared" si="16"/>
        <v>0.29166666666666669</v>
      </c>
      <c r="BD115" t="s">
        <v>178</v>
      </c>
      <c r="BF115" s="21">
        <f t="shared" si="28"/>
        <v>0.28750000000000003</v>
      </c>
      <c r="BG115" s="21">
        <f t="shared" si="18"/>
        <v>0</v>
      </c>
      <c r="BN115" s="29"/>
      <c r="BP115" s="31"/>
      <c r="BR115" s="32"/>
      <c r="BS115" t="s">
        <v>192</v>
      </c>
    </row>
    <row r="116" spans="1:71" ht="15.75" thickBot="1">
      <c r="A116" s="11">
        <v>12</v>
      </c>
      <c r="B116" s="5"/>
      <c r="C116" s="6" t="s">
        <v>78</v>
      </c>
      <c r="D116" s="7"/>
      <c r="I116">
        <v>0</v>
      </c>
      <c r="J116">
        <v>0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 s="19">
        <f t="shared" si="24"/>
        <v>0.125</v>
      </c>
      <c r="S116">
        <v>0</v>
      </c>
      <c r="T116">
        <v>0</v>
      </c>
      <c r="U116">
        <v>0.5</v>
      </c>
      <c r="V116">
        <v>0</v>
      </c>
      <c r="W116">
        <v>0.25</v>
      </c>
      <c r="X116">
        <v>0</v>
      </c>
      <c r="Y116" s="19">
        <f t="shared" si="29"/>
        <v>0.125</v>
      </c>
      <c r="AA116">
        <v>0</v>
      </c>
      <c r="AB116">
        <v>0.25</v>
      </c>
      <c r="AC116">
        <v>0.75</v>
      </c>
      <c r="AD116">
        <v>0</v>
      </c>
      <c r="AE116">
        <v>0</v>
      </c>
      <c r="AF116">
        <v>0</v>
      </c>
      <c r="AG116" s="19">
        <f t="shared" si="15"/>
        <v>0.16666666666666666</v>
      </c>
      <c r="AI116">
        <v>0</v>
      </c>
      <c r="AJ116">
        <v>0</v>
      </c>
      <c r="AK116">
        <v>0.25</v>
      </c>
      <c r="AL116">
        <v>1</v>
      </c>
      <c r="AM116">
        <v>0</v>
      </c>
      <c r="AN116">
        <v>0.75</v>
      </c>
      <c r="AO116">
        <v>0.75</v>
      </c>
      <c r="AP116">
        <v>0</v>
      </c>
      <c r="AQ116">
        <v>0</v>
      </c>
      <c r="AR116">
        <v>1</v>
      </c>
      <c r="AS116" s="19">
        <f t="shared" si="25"/>
        <v>0.375</v>
      </c>
      <c r="AU116">
        <v>1</v>
      </c>
      <c r="AV116">
        <v>0</v>
      </c>
      <c r="AW116">
        <v>0</v>
      </c>
      <c r="AX116">
        <v>0.75</v>
      </c>
      <c r="AY116">
        <v>0.5</v>
      </c>
      <c r="BA116">
        <v>0</v>
      </c>
      <c r="BB116" s="19">
        <f t="shared" si="16"/>
        <v>0.375</v>
      </c>
      <c r="BF116" s="21">
        <f t="shared" si="28"/>
        <v>0.26041666666666663</v>
      </c>
      <c r="BG116" s="21">
        <f t="shared" si="18"/>
        <v>0.25</v>
      </c>
      <c r="BH116" s="21">
        <f>24/35</f>
        <v>0.68571428571428572</v>
      </c>
      <c r="BJ116">
        <f t="shared" si="19"/>
        <v>0.68571428571428572</v>
      </c>
      <c r="BL116">
        <f t="shared" si="20"/>
        <v>0.42636904761904765</v>
      </c>
      <c r="BN116" s="29">
        <f t="shared" si="21"/>
        <v>0.46900595238095244</v>
      </c>
      <c r="BP116" s="31">
        <f t="shared" si="22"/>
        <v>0.5</v>
      </c>
      <c r="BR116" s="32">
        <f t="shared" si="23"/>
        <v>0.5</v>
      </c>
    </row>
    <row r="117" spans="1:71" ht="15.75" thickBot="1">
      <c r="A117" s="10">
        <v>13</v>
      </c>
      <c r="B117" s="2"/>
      <c r="C117" s="3" t="s">
        <v>79</v>
      </c>
      <c r="D117" s="4"/>
      <c r="I117">
        <v>1</v>
      </c>
      <c r="J117">
        <v>1</v>
      </c>
      <c r="K117">
        <v>0</v>
      </c>
      <c r="L117">
        <v>0</v>
      </c>
      <c r="M117">
        <v>0</v>
      </c>
      <c r="N117">
        <v>1</v>
      </c>
      <c r="O117">
        <v>0</v>
      </c>
      <c r="P117">
        <v>0</v>
      </c>
      <c r="Q117" s="19">
        <f t="shared" si="24"/>
        <v>0.375</v>
      </c>
      <c r="S117">
        <v>0.25</v>
      </c>
      <c r="T117">
        <v>0.5</v>
      </c>
      <c r="U117">
        <v>0.5</v>
      </c>
      <c r="V117">
        <v>0</v>
      </c>
      <c r="W117">
        <v>1</v>
      </c>
      <c r="X117">
        <v>0</v>
      </c>
      <c r="Y117" s="19">
        <f t="shared" si="29"/>
        <v>0.375</v>
      </c>
      <c r="AA117">
        <v>0</v>
      </c>
      <c r="AB117">
        <v>0.25</v>
      </c>
      <c r="AC117">
        <v>0.75</v>
      </c>
      <c r="AD117">
        <v>0</v>
      </c>
      <c r="AE117">
        <v>0</v>
      </c>
      <c r="AF117">
        <v>0</v>
      </c>
      <c r="AG117" s="19">
        <f t="shared" si="15"/>
        <v>0.16666666666666666</v>
      </c>
      <c r="AI117">
        <v>0</v>
      </c>
      <c r="AJ117">
        <v>0</v>
      </c>
      <c r="AK117">
        <v>0.25</v>
      </c>
      <c r="AL117">
        <v>0</v>
      </c>
      <c r="AM117">
        <v>0</v>
      </c>
      <c r="AN117">
        <v>0.75</v>
      </c>
      <c r="AO117">
        <v>0.75</v>
      </c>
      <c r="AP117">
        <v>0</v>
      </c>
      <c r="AQ117">
        <v>0.5</v>
      </c>
      <c r="AR117">
        <v>1</v>
      </c>
      <c r="AS117" s="19">
        <f t="shared" si="25"/>
        <v>0.32500000000000001</v>
      </c>
      <c r="AU117">
        <v>1</v>
      </c>
      <c r="AV117">
        <v>0</v>
      </c>
      <c r="AW117">
        <v>0</v>
      </c>
      <c r="AX117">
        <v>0.25</v>
      </c>
      <c r="AY117">
        <v>0.5</v>
      </c>
      <c r="BA117">
        <v>0</v>
      </c>
      <c r="BB117" s="19">
        <f t="shared" si="16"/>
        <v>0.29166666666666669</v>
      </c>
      <c r="BF117" s="21">
        <f t="shared" si="28"/>
        <v>0.28958333333333336</v>
      </c>
      <c r="BG117" s="21">
        <f t="shared" si="18"/>
        <v>0.75</v>
      </c>
      <c r="BH117" s="21">
        <f>23.5/35</f>
        <v>0.67142857142857137</v>
      </c>
      <c r="BJ117">
        <f t="shared" si="19"/>
        <v>0.67142857142857137</v>
      </c>
      <c r="BL117">
        <f t="shared" si="20"/>
        <v>0.62648809523809534</v>
      </c>
      <c r="BN117" s="29">
        <f t="shared" si="21"/>
        <v>0.68913690476190492</v>
      </c>
      <c r="BP117" s="31">
        <f t="shared" si="22"/>
        <v>0.68913690476190492</v>
      </c>
      <c r="BR117" s="32">
        <f t="shared" si="23"/>
        <v>0.68913690476190492</v>
      </c>
    </row>
    <row r="118" spans="1:71" ht="15.75" thickBot="1">
      <c r="A118" s="11">
        <v>14</v>
      </c>
      <c r="B118" s="5"/>
      <c r="C118" s="6" t="s">
        <v>80</v>
      </c>
      <c r="D118" s="7"/>
      <c r="I118">
        <v>1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</v>
      </c>
      <c r="P118">
        <v>0</v>
      </c>
      <c r="Q118" s="19">
        <f t="shared" si="24"/>
        <v>0.5</v>
      </c>
      <c r="S118">
        <v>0.75</v>
      </c>
      <c r="T118">
        <v>0.5</v>
      </c>
      <c r="U118">
        <v>1</v>
      </c>
      <c r="V118">
        <v>0.25</v>
      </c>
      <c r="W118">
        <v>1</v>
      </c>
      <c r="X118">
        <v>0</v>
      </c>
      <c r="Y118" s="19">
        <f t="shared" si="29"/>
        <v>0.58333333333333337</v>
      </c>
      <c r="AA118">
        <v>0</v>
      </c>
      <c r="AB118">
        <v>0</v>
      </c>
      <c r="AC118">
        <v>1</v>
      </c>
      <c r="AD118">
        <v>0</v>
      </c>
      <c r="AE118">
        <v>0.75</v>
      </c>
      <c r="AF118">
        <v>0</v>
      </c>
      <c r="AG118" s="19">
        <f t="shared" si="15"/>
        <v>0.29166666666666669</v>
      </c>
      <c r="AI118">
        <v>0</v>
      </c>
      <c r="AJ118">
        <v>0</v>
      </c>
      <c r="AK118">
        <v>0.25</v>
      </c>
      <c r="AL118">
        <v>1</v>
      </c>
      <c r="AM118">
        <v>0.25</v>
      </c>
      <c r="AN118">
        <v>0.75</v>
      </c>
      <c r="AO118">
        <v>0.75</v>
      </c>
      <c r="AP118">
        <v>0</v>
      </c>
      <c r="AQ118">
        <v>0</v>
      </c>
      <c r="AR118">
        <v>0</v>
      </c>
      <c r="AS118" s="19">
        <f t="shared" si="25"/>
        <v>0.3</v>
      </c>
      <c r="AU118">
        <v>1</v>
      </c>
      <c r="AV118">
        <v>1</v>
      </c>
      <c r="AW118">
        <v>1</v>
      </c>
      <c r="AX118">
        <v>1</v>
      </c>
      <c r="AY118">
        <v>0.75</v>
      </c>
      <c r="BA118">
        <v>0</v>
      </c>
      <c r="BB118" s="19">
        <f t="shared" si="16"/>
        <v>0.79166666666666663</v>
      </c>
      <c r="BF118" s="21">
        <f t="shared" si="28"/>
        <v>0.4916666666666667</v>
      </c>
      <c r="BG118" s="21">
        <f t="shared" si="18"/>
        <v>1</v>
      </c>
      <c r="BH118" s="21">
        <f>31/35</f>
        <v>0.88571428571428568</v>
      </c>
      <c r="BJ118">
        <f t="shared" si="19"/>
        <v>0.91282701911633257</v>
      </c>
      <c r="BL118">
        <f t="shared" si="20"/>
        <v>0.86346414097986646</v>
      </c>
      <c r="BN118" s="29">
        <f t="shared" si="21"/>
        <v>0.94981055507785317</v>
      </c>
      <c r="BP118" s="31">
        <f t="shared" si="22"/>
        <v>0.94981055507785317</v>
      </c>
      <c r="BR118" s="32">
        <f t="shared" si="23"/>
        <v>0.94981055507785317</v>
      </c>
    </row>
    <row r="119" spans="1:71" ht="15.75" thickBot="1">
      <c r="A119" s="10">
        <v>15</v>
      </c>
      <c r="B119" s="2"/>
      <c r="C119" s="24" t="s">
        <v>81</v>
      </c>
      <c r="D119" s="4"/>
      <c r="I119" t="s">
        <v>124</v>
      </c>
      <c r="Q119" s="19" t="e">
        <f t="shared" si="24"/>
        <v>#VALUE!</v>
      </c>
      <c r="BD119" t="s">
        <v>175</v>
      </c>
      <c r="BG119" s="21" t="e">
        <f t="shared" si="18"/>
        <v>#VALUE!</v>
      </c>
      <c r="BL119" t="e">
        <f t="shared" si="20"/>
        <v>#VALUE!</v>
      </c>
      <c r="BN119" s="29"/>
      <c r="BP119" s="31"/>
      <c r="BR119" s="32"/>
      <c r="BS119" t="s">
        <v>192</v>
      </c>
    </row>
    <row r="120" spans="1:71" ht="15.75" thickBot="1">
      <c r="A120" s="11">
        <v>16</v>
      </c>
      <c r="B120" s="5"/>
      <c r="C120" s="6" t="s">
        <v>82</v>
      </c>
      <c r="D120" s="7"/>
      <c r="I120">
        <v>0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1</v>
      </c>
      <c r="P120">
        <v>0</v>
      </c>
      <c r="Q120" s="19">
        <f t="shared" si="24"/>
        <v>0.25</v>
      </c>
      <c r="S120">
        <v>0.75</v>
      </c>
      <c r="T120">
        <v>0.5</v>
      </c>
      <c r="U120">
        <v>0.5</v>
      </c>
      <c r="V120">
        <v>0.25</v>
      </c>
      <c r="W120">
        <v>0.5</v>
      </c>
      <c r="X120">
        <v>0</v>
      </c>
      <c r="Y120" s="19">
        <f t="shared" si="29"/>
        <v>0.41666666666666669</v>
      </c>
      <c r="AA120">
        <v>0</v>
      </c>
      <c r="AB120">
        <v>0</v>
      </c>
      <c r="AC120">
        <v>1</v>
      </c>
      <c r="AD120">
        <v>0</v>
      </c>
      <c r="AE120">
        <v>1</v>
      </c>
      <c r="AF120">
        <v>0</v>
      </c>
      <c r="AG120" s="19">
        <f t="shared" si="15"/>
        <v>0.33333333333333331</v>
      </c>
      <c r="AI120">
        <v>0</v>
      </c>
      <c r="AJ120">
        <v>0.5</v>
      </c>
      <c r="AK120">
        <v>0.25</v>
      </c>
      <c r="AL120">
        <v>1</v>
      </c>
      <c r="AM120">
        <v>0</v>
      </c>
      <c r="AN120">
        <v>0.75</v>
      </c>
      <c r="AO120">
        <v>0.75</v>
      </c>
      <c r="AP120">
        <v>0</v>
      </c>
      <c r="AQ120">
        <v>0</v>
      </c>
      <c r="AR120">
        <v>0</v>
      </c>
      <c r="AS120" s="19">
        <f t="shared" si="25"/>
        <v>0.32500000000000001</v>
      </c>
      <c r="AU120">
        <v>1</v>
      </c>
      <c r="AV120">
        <v>1</v>
      </c>
      <c r="AW120">
        <v>1</v>
      </c>
      <c r="AX120">
        <v>0.75</v>
      </c>
      <c r="AY120">
        <v>0.5</v>
      </c>
      <c r="BA120">
        <v>0</v>
      </c>
      <c r="BB120" s="19">
        <f t="shared" si="16"/>
        <v>0.70833333333333337</v>
      </c>
      <c r="BF120" s="21">
        <f>(Y120+AG120+AS120+BB120)/4</f>
        <v>0.4458333333333333</v>
      </c>
      <c r="BG120" s="21">
        <f t="shared" si="18"/>
        <v>0.5</v>
      </c>
      <c r="BH120" s="21">
        <f>25/35</f>
        <v>0.7142857142857143</v>
      </c>
      <c r="BJ120">
        <f t="shared" si="19"/>
        <v>0.82773297496142006</v>
      </c>
      <c r="BL120">
        <f t="shared" si="20"/>
        <v>0.62025985665123473</v>
      </c>
      <c r="BN120" s="29">
        <f t="shared" si="21"/>
        <v>0.68228584231635825</v>
      </c>
      <c r="BP120" s="31">
        <f t="shared" si="22"/>
        <v>0.68228584231635825</v>
      </c>
      <c r="BR120" s="32">
        <f t="shared" si="23"/>
        <v>0.68228584231635825</v>
      </c>
    </row>
    <row r="121" spans="1:71" ht="15.75" thickBot="1">
      <c r="A121" s="10">
        <v>17</v>
      </c>
      <c r="B121" s="2"/>
      <c r="C121" s="3" t="s">
        <v>83</v>
      </c>
      <c r="D121" s="4"/>
      <c r="I121">
        <v>0</v>
      </c>
      <c r="J121">
        <v>1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1</v>
      </c>
      <c r="Q121" s="19">
        <f t="shared" si="24"/>
        <v>0.375</v>
      </c>
      <c r="S121">
        <v>0.25</v>
      </c>
      <c r="T121">
        <v>0.25</v>
      </c>
      <c r="U121">
        <v>0.5</v>
      </c>
      <c r="V121">
        <v>0</v>
      </c>
      <c r="W121">
        <v>0.25</v>
      </c>
      <c r="X121">
        <v>0</v>
      </c>
      <c r="Y121" s="19">
        <f t="shared" si="29"/>
        <v>0.20833333333333334</v>
      </c>
      <c r="AA121">
        <v>0</v>
      </c>
      <c r="AB121">
        <v>0</v>
      </c>
      <c r="AC121">
        <v>1</v>
      </c>
      <c r="AD121">
        <v>0</v>
      </c>
      <c r="AE121">
        <v>0</v>
      </c>
      <c r="AF121">
        <v>0</v>
      </c>
      <c r="AG121" s="19">
        <f t="shared" si="15"/>
        <v>0.16666666666666666</v>
      </c>
      <c r="AI121">
        <v>0</v>
      </c>
      <c r="AJ121">
        <v>0</v>
      </c>
      <c r="AK121">
        <v>0.25</v>
      </c>
      <c r="AL121">
        <v>0.75</v>
      </c>
      <c r="AM121">
        <v>0</v>
      </c>
      <c r="AN121">
        <v>0.75</v>
      </c>
      <c r="AO121">
        <v>0.75</v>
      </c>
      <c r="AP121">
        <v>0</v>
      </c>
      <c r="AQ121">
        <v>0</v>
      </c>
      <c r="AR121">
        <v>0</v>
      </c>
      <c r="AS121" s="19">
        <f t="shared" si="25"/>
        <v>0.25</v>
      </c>
      <c r="AU121">
        <v>0.5</v>
      </c>
      <c r="AV121">
        <v>0</v>
      </c>
      <c r="AW121">
        <v>0</v>
      </c>
      <c r="AX121">
        <v>1</v>
      </c>
      <c r="AY121">
        <v>0</v>
      </c>
      <c r="BA121">
        <v>0.5</v>
      </c>
      <c r="BB121" s="19">
        <f t="shared" si="16"/>
        <v>0.33333333333333331</v>
      </c>
      <c r="BF121" s="21">
        <f>(Y121+AG121+AS121+BB121)/4</f>
        <v>0.23958333333333331</v>
      </c>
      <c r="BG121" s="21">
        <f t="shared" si="18"/>
        <v>0.75</v>
      </c>
      <c r="BL121">
        <f t="shared" si="20"/>
        <v>0.34791666666666671</v>
      </c>
      <c r="BN121" s="29">
        <f t="shared" si="21"/>
        <v>0.38270833333333343</v>
      </c>
      <c r="BP121" s="31">
        <f t="shared" si="22"/>
        <v>0.5</v>
      </c>
      <c r="BR121" s="32">
        <f t="shared" si="23"/>
        <v>0.5</v>
      </c>
    </row>
    <row r="122" spans="1:71" ht="15.75" thickBot="1">
      <c r="A122" s="11">
        <v>18</v>
      </c>
      <c r="B122" s="5"/>
      <c r="C122" s="24" t="s">
        <v>84</v>
      </c>
      <c r="D122" s="7"/>
      <c r="I122" t="s">
        <v>124</v>
      </c>
      <c r="Q122" s="19" t="e">
        <f t="shared" si="24"/>
        <v>#VALUE!</v>
      </c>
      <c r="AG122" s="19">
        <f t="shared" si="15"/>
        <v>0</v>
      </c>
      <c r="BD122" t="s">
        <v>175</v>
      </c>
      <c r="BG122" s="21" t="e">
        <f t="shared" si="18"/>
        <v>#VALUE!</v>
      </c>
      <c r="BL122" t="e">
        <f t="shared" si="20"/>
        <v>#VALUE!</v>
      </c>
      <c r="BN122" s="29"/>
      <c r="BP122" s="31"/>
      <c r="BR122" s="32"/>
      <c r="BS122" t="s">
        <v>192</v>
      </c>
    </row>
    <row r="123" spans="1:71" ht="15.75" thickBot="1">
      <c r="A123" s="10">
        <v>19</v>
      </c>
      <c r="B123" s="2"/>
      <c r="C123" s="34" t="s">
        <v>85</v>
      </c>
      <c r="D123" s="4"/>
      <c r="I123">
        <v>1</v>
      </c>
      <c r="J123">
        <v>0</v>
      </c>
      <c r="K123">
        <v>0</v>
      </c>
      <c r="L123">
        <v>0</v>
      </c>
      <c r="M123">
        <v>0</v>
      </c>
      <c r="N123">
        <v>1</v>
      </c>
      <c r="O123">
        <v>0</v>
      </c>
      <c r="P123">
        <v>1</v>
      </c>
      <c r="Q123" s="19">
        <f t="shared" si="24"/>
        <v>0.375</v>
      </c>
      <c r="S123">
        <v>0.25</v>
      </c>
      <c r="T123">
        <v>1</v>
      </c>
      <c r="U123">
        <v>1</v>
      </c>
      <c r="V123">
        <v>0.25</v>
      </c>
      <c r="W123">
        <v>0.25</v>
      </c>
      <c r="X123">
        <v>0</v>
      </c>
      <c r="Y123" s="19">
        <f t="shared" si="29"/>
        <v>0.45833333333333331</v>
      </c>
      <c r="AA123">
        <v>0</v>
      </c>
      <c r="AB123">
        <v>0</v>
      </c>
      <c r="AC123">
        <v>1</v>
      </c>
      <c r="AD123">
        <v>0</v>
      </c>
      <c r="AE123">
        <v>1</v>
      </c>
      <c r="AF123">
        <v>0</v>
      </c>
      <c r="AG123" s="19">
        <f t="shared" si="15"/>
        <v>0.33333333333333331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0.25</v>
      </c>
      <c r="AO123">
        <v>0.25</v>
      </c>
      <c r="AP123">
        <v>0</v>
      </c>
      <c r="AQ123">
        <v>0</v>
      </c>
      <c r="AR123">
        <v>0</v>
      </c>
      <c r="AS123" s="19">
        <f t="shared" si="25"/>
        <v>0.05</v>
      </c>
      <c r="AU123">
        <v>1</v>
      </c>
      <c r="AV123">
        <v>0</v>
      </c>
      <c r="AW123">
        <v>0</v>
      </c>
      <c r="AX123">
        <v>1</v>
      </c>
      <c r="AY123">
        <v>0</v>
      </c>
      <c r="BA123">
        <v>0</v>
      </c>
      <c r="BB123" s="19">
        <f t="shared" si="16"/>
        <v>0.33333333333333331</v>
      </c>
      <c r="BD123" t="s">
        <v>179</v>
      </c>
      <c r="BF123" s="21">
        <f>(Y123+AG123+AS123+BB123)/4</f>
        <v>0.29375000000000001</v>
      </c>
      <c r="BG123" s="21">
        <f t="shared" si="18"/>
        <v>0.75</v>
      </c>
      <c r="BH123" s="21">
        <f>18/35</f>
        <v>0.51428571428571423</v>
      </c>
      <c r="BJ123">
        <f t="shared" si="19"/>
        <v>0.54537546481102916</v>
      </c>
      <c r="BL123">
        <f t="shared" si="20"/>
        <v>0.57690018592441172</v>
      </c>
      <c r="BN123" s="29">
        <f t="shared" si="21"/>
        <v>0.634590204516853</v>
      </c>
      <c r="BP123" s="31">
        <f t="shared" si="22"/>
        <v>0.634590204516853</v>
      </c>
      <c r="BR123" s="32">
        <f t="shared" si="23"/>
        <v>0.634590204516853</v>
      </c>
    </row>
    <row r="124" spans="1:71" ht="15.75" thickBot="1">
      <c r="A124" s="11">
        <v>20</v>
      </c>
      <c r="B124" s="5"/>
      <c r="C124" s="6" t="s">
        <v>86</v>
      </c>
      <c r="D124" s="7"/>
      <c r="I124">
        <v>1</v>
      </c>
      <c r="J124">
        <v>0</v>
      </c>
      <c r="K124">
        <v>0</v>
      </c>
      <c r="L124">
        <v>0</v>
      </c>
      <c r="M124">
        <v>0</v>
      </c>
      <c r="N124">
        <v>1</v>
      </c>
      <c r="O124">
        <v>0</v>
      </c>
      <c r="P124">
        <v>1</v>
      </c>
      <c r="Q124" s="19">
        <f t="shared" si="24"/>
        <v>0.375</v>
      </c>
      <c r="S124">
        <v>0</v>
      </c>
      <c r="T124">
        <v>0.25</v>
      </c>
      <c r="U124">
        <v>1</v>
      </c>
      <c r="V124">
        <v>0</v>
      </c>
      <c r="W124">
        <v>0.25</v>
      </c>
      <c r="X124">
        <v>0</v>
      </c>
      <c r="Y124" s="19">
        <f t="shared" si="29"/>
        <v>0.25</v>
      </c>
      <c r="AA124">
        <v>0.25</v>
      </c>
      <c r="AB124">
        <v>0.25</v>
      </c>
      <c r="AC124">
        <v>0</v>
      </c>
      <c r="AD124">
        <v>0.25</v>
      </c>
      <c r="AE124">
        <v>0.25</v>
      </c>
      <c r="AF124">
        <v>0</v>
      </c>
      <c r="AG124" s="19">
        <f t="shared" si="15"/>
        <v>0.16666666666666666</v>
      </c>
      <c r="AI124">
        <v>0.25</v>
      </c>
      <c r="AJ124">
        <v>1</v>
      </c>
      <c r="AK124">
        <v>0.25</v>
      </c>
      <c r="AL124">
        <v>0</v>
      </c>
      <c r="AM124">
        <v>0</v>
      </c>
      <c r="AN124">
        <v>0.5</v>
      </c>
      <c r="AO124">
        <v>0.75</v>
      </c>
      <c r="AP124">
        <v>0</v>
      </c>
      <c r="AQ124">
        <v>0</v>
      </c>
      <c r="AR124">
        <v>0</v>
      </c>
      <c r="AS124" s="19">
        <f t="shared" si="25"/>
        <v>0.27500000000000002</v>
      </c>
      <c r="AU124">
        <v>1</v>
      </c>
      <c r="AV124">
        <v>0</v>
      </c>
      <c r="AW124">
        <v>0</v>
      </c>
      <c r="AX124">
        <v>0.25</v>
      </c>
      <c r="AY124">
        <v>0.75</v>
      </c>
      <c r="BA124">
        <v>0</v>
      </c>
      <c r="BB124" s="19">
        <f t="shared" si="16"/>
        <v>0.33333333333333331</v>
      </c>
      <c r="BF124" s="21">
        <f>(Y124+AG124+AS124+BB124)/4</f>
        <v>0.25624999999999998</v>
      </c>
      <c r="BG124" s="21">
        <f t="shared" si="18"/>
        <v>0.75</v>
      </c>
      <c r="BH124" s="21">
        <f>24/35</f>
        <v>0.68571428571428572</v>
      </c>
      <c r="BJ124">
        <f t="shared" si="19"/>
        <v>0.68571428571428572</v>
      </c>
      <c r="BL124">
        <f t="shared" si="20"/>
        <v>0.62553571428571431</v>
      </c>
      <c r="BN124" s="29">
        <f t="shared" si="21"/>
        <v>0.68808928571428585</v>
      </c>
      <c r="BP124" s="31">
        <f t="shared" si="22"/>
        <v>0.68808928571428585</v>
      </c>
      <c r="BR124" s="32">
        <f t="shared" si="23"/>
        <v>0.68808928571428585</v>
      </c>
    </row>
    <row r="125" spans="1:71" ht="15.75" thickBot="1">
      <c r="A125" s="10">
        <v>21</v>
      </c>
      <c r="B125" s="2"/>
      <c r="C125" s="24" t="s">
        <v>87</v>
      </c>
      <c r="D125" s="4"/>
      <c r="I125" t="s">
        <v>124</v>
      </c>
      <c r="Q125" s="19" t="e">
        <f t="shared" si="24"/>
        <v>#VALUE!</v>
      </c>
      <c r="BD125" t="s">
        <v>175</v>
      </c>
      <c r="BG125" s="21" t="e">
        <f t="shared" si="18"/>
        <v>#VALUE!</v>
      </c>
      <c r="BL125" t="e">
        <f t="shared" si="20"/>
        <v>#VALUE!</v>
      </c>
      <c r="BN125" s="29"/>
      <c r="BP125" s="31"/>
      <c r="BR125" s="32"/>
      <c r="BS125" t="s">
        <v>192</v>
      </c>
    </row>
    <row r="126" spans="1:71" ht="15.75" thickBot="1">
      <c r="A126" s="11">
        <v>22</v>
      </c>
      <c r="B126" s="5"/>
      <c r="C126" s="24" t="s">
        <v>88</v>
      </c>
      <c r="D126" s="7"/>
      <c r="I126" t="s">
        <v>124</v>
      </c>
      <c r="Q126" s="19" t="e">
        <f t="shared" si="24"/>
        <v>#VALUE!</v>
      </c>
      <c r="BD126" t="s">
        <v>175</v>
      </c>
      <c r="BG126" s="21" t="e">
        <f t="shared" si="18"/>
        <v>#VALUE!</v>
      </c>
      <c r="BL126" t="e">
        <f t="shared" si="20"/>
        <v>#VALUE!</v>
      </c>
      <c r="BN126" s="29"/>
      <c r="BP126" s="31"/>
      <c r="BR126" s="32"/>
      <c r="BS126" t="s">
        <v>192</v>
      </c>
    </row>
    <row r="127" spans="1:71" ht="15.75" thickBot="1">
      <c r="A127" s="10">
        <v>23</v>
      </c>
      <c r="B127" s="2"/>
      <c r="C127" s="3" t="s">
        <v>89</v>
      </c>
      <c r="D127" s="4"/>
      <c r="I127">
        <v>0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0</v>
      </c>
      <c r="P127">
        <v>0</v>
      </c>
      <c r="Q127" s="19">
        <f t="shared" si="24"/>
        <v>0.125</v>
      </c>
      <c r="S127">
        <v>0.25</v>
      </c>
      <c r="T127">
        <v>0.25</v>
      </c>
      <c r="U127">
        <v>1</v>
      </c>
      <c r="V127">
        <v>0</v>
      </c>
      <c r="W127">
        <v>1</v>
      </c>
      <c r="X127" s="18">
        <v>1</v>
      </c>
      <c r="Y127" s="19">
        <f t="shared" si="29"/>
        <v>0.58333333333333337</v>
      </c>
      <c r="AA127">
        <v>0</v>
      </c>
      <c r="AB127">
        <v>0.25</v>
      </c>
      <c r="AC127">
        <v>0</v>
      </c>
      <c r="AD127">
        <v>0</v>
      </c>
      <c r="AE127">
        <v>0</v>
      </c>
      <c r="AF127">
        <v>0</v>
      </c>
      <c r="AG127" s="19">
        <f t="shared" si="15"/>
        <v>4.1666666666666664E-2</v>
      </c>
      <c r="BF127" s="21">
        <f>(Y127+AG127+AS127+BB127)/4</f>
        <v>0.15625</v>
      </c>
      <c r="BG127" s="21">
        <f t="shared" si="18"/>
        <v>0.25</v>
      </c>
      <c r="BH127" s="21">
        <f>23/35</f>
        <v>0.65714285714285714</v>
      </c>
      <c r="BJ127">
        <f t="shared" si="19"/>
        <v>0.65714285714285714</v>
      </c>
      <c r="BL127">
        <f t="shared" si="20"/>
        <v>0.39410714285714288</v>
      </c>
      <c r="BN127" s="29">
        <f t="shared" si="21"/>
        <v>0.43351785714285718</v>
      </c>
      <c r="BP127" s="31">
        <f t="shared" si="22"/>
        <v>0.5</v>
      </c>
      <c r="BR127" s="32">
        <f t="shared" si="23"/>
        <v>0.5</v>
      </c>
    </row>
    <row r="128" spans="1:71" ht="15.75" thickBot="1">
      <c r="A128" s="11">
        <v>24</v>
      </c>
      <c r="B128" s="5"/>
      <c r="C128" s="24" t="s">
        <v>90</v>
      </c>
      <c r="D128" s="7"/>
      <c r="I128" t="s">
        <v>124</v>
      </c>
      <c r="Q128" s="19" t="e">
        <f t="shared" si="24"/>
        <v>#VALUE!</v>
      </c>
      <c r="BD128" t="s">
        <v>175</v>
      </c>
      <c r="BG128" s="21" t="e">
        <f t="shared" si="18"/>
        <v>#VALUE!</v>
      </c>
      <c r="BL128" t="e">
        <f t="shared" si="20"/>
        <v>#VALUE!</v>
      </c>
      <c r="BN128" s="29"/>
      <c r="BP128" s="31"/>
      <c r="BR128" s="32"/>
      <c r="BS128" t="s">
        <v>192</v>
      </c>
    </row>
    <row r="129" spans="1:70" ht="15.75" thickBot="1">
      <c r="A129" s="10">
        <v>25</v>
      </c>
      <c r="B129" s="2"/>
      <c r="C129" s="3" t="s">
        <v>91</v>
      </c>
      <c r="D129" s="4"/>
      <c r="I129">
        <v>0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 s="19">
        <f t="shared" si="24"/>
        <v>0.125</v>
      </c>
      <c r="S129">
        <v>0.25</v>
      </c>
      <c r="T129">
        <v>0</v>
      </c>
      <c r="U129">
        <v>1</v>
      </c>
      <c r="V129">
        <v>0.25</v>
      </c>
      <c r="W129">
        <v>1</v>
      </c>
      <c r="X129">
        <v>0</v>
      </c>
      <c r="Y129" s="19">
        <f t="shared" si="29"/>
        <v>0.41666666666666669</v>
      </c>
      <c r="AA129">
        <v>0</v>
      </c>
      <c r="AB129">
        <v>0</v>
      </c>
      <c r="AC129">
        <v>1</v>
      </c>
      <c r="AD129">
        <v>0.25</v>
      </c>
      <c r="AE129">
        <v>1</v>
      </c>
      <c r="AF129">
        <v>0.5</v>
      </c>
      <c r="AG129" s="19">
        <f t="shared" si="15"/>
        <v>0.45833333333333331</v>
      </c>
      <c r="AI129">
        <v>0</v>
      </c>
      <c r="AJ129">
        <v>1</v>
      </c>
      <c r="AK129">
        <v>0.25</v>
      </c>
      <c r="AL129">
        <v>1</v>
      </c>
      <c r="AM129">
        <v>0</v>
      </c>
      <c r="AN129">
        <v>1</v>
      </c>
      <c r="AO129">
        <v>0.5</v>
      </c>
      <c r="AP129">
        <v>0</v>
      </c>
      <c r="AQ129">
        <v>1</v>
      </c>
      <c r="AR129">
        <v>1</v>
      </c>
      <c r="AS129" s="19">
        <f t="shared" si="25"/>
        <v>0.57499999999999996</v>
      </c>
      <c r="AU129">
        <v>1</v>
      </c>
      <c r="AV129">
        <v>0</v>
      </c>
      <c r="AW129">
        <v>0.75</v>
      </c>
      <c r="AX129">
        <v>0.75</v>
      </c>
      <c r="AY129">
        <v>0.75</v>
      </c>
      <c r="BA129">
        <v>0.5</v>
      </c>
      <c r="BB129" s="19">
        <f t="shared" si="16"/>
        <v>0.625</v>
      </c>
      <c r="BF129" s="21">
        <f>(Y129+AG129+AS129+BB129)/4</f>
        <v>0.51875000000000004</v>
      </c>
      <c r="BG129" s="21">
        <f t="shared" si="18"/>
        <v>0.25</v>
      </c>
      <c r="BH129" s="21">
        <f>23/35</f>
        <v>0.65714285714285714</v>
      </c>
      <c r="BJ129">
        <f t="shared" si="19"/>
        <v>0.96310986338968996</v>
      </c>
      <c r="BL129">
        <f t="shared" si="20"/>
        <v>0.58899394535587601</v>
      </c>
      <c r="BN129" s="29">
        <f t="shared" si="21"/>
        <v>0.64789333989146369</v>
      </c>
      <c r="BP129" s="31">
        <f t="shared" si="22"/>
        <v>0.64789333989146369</v>
      </c>
      <c r="BR129" s="32">
        <f t="shared" si="23"/>
        <v>0.64789333989146369</v>
      </c>
    </row>
    <row r="130" spans="1:70">
      <c r="A130" s="15"/>
      <c r="B130" s="15"/>
      <c r="C130" s="16"/>
      <c r="D130" s="17"/>
      <c r="BN130" s="29"/>
      <c r="BP130" s="31"/>
      <c r="BR130" s="32"/>
    </row>
    <row r="131" spans="1:70">
      <c r="A131" s="15"/>
      <c r="B131" s="15"/>
      <c r="C131" s="16"/>
      <c r="D131" s="17"/>
      <c r="BN131" s="29"/>
      <c r="BP131" s="31"/>
      <c r="BR131" s="32"/>
    </row>
    <row r="132" spans="1:70">
      <c r="A132" s="15"/>
      <c r="B132" s="15"/>
      <c r="C132" s="16"/>
      <c r="D132" s="17"/>
      <c r="BN132" s="29"/>
      <c r="BP132" s="31"/>
      <c r="BR132" s="32"/>
    </row>
    <row r="133" spans="1:70">
      <c r="A133" s="15"/>
      <c r="B133" s="15"/>
      <c r="C133" s="16"/>
      <c r="D133" s="17"/>
      <c r="BN133" s="29"/>
      <c r="BP133" s="31"/>
      <c r="BR133" s="32"/>
    </row>
    <row r="134" spans="1:70">
      <c r="A134" s="15"/>
      <c r="B134" s="15"/>
      <c r="C134" s="16"/>
      <c r="D134" s="17"/>
      <c r="BN134" s="29"/>
      <c r="BP134" s="31"/>
      <c r="BR134" s="32"/>
    </row>
    <row r="135" spans="1:70">
      <c r="BN135" s="29"/>
      <c r="BP135" s="31"/>
      <c r="BR135" s="32"/>
    </row>
    <row r="136" spans="1:70" ht="15.75" thickBot="1">
      <c r="A136" s="33" t="s">
        <v>92</v>
      </c>
      <c r="B136" s="33"/>
      <c r="C136" s="33"/>
      <c r="D136" s="33"/>
      <c r="BN136" s="29"/>
      <c r="BP136" s="31"/>
      <c r="BR136" s="32"/>
    </row>
    <row r="137" spans="1:70" ht="15.75" thickBot="1">
      <c r="A137" s="8" t="s">
        <v>1</v>
      </c>
      <c r="B137" s="9"/>
      <c r="C137" s="9" t="s">
        <v>2</v>
      </c>
      <c r="D137" s="9"/>
      <c r="BN137" s="29"/>
      <c r="BP137" s="31"/>
      <c r="BR137" s="32"/>
    </row>
    <row r="138" spans="1:70" ht="15.75" thickBot="1">
      <c r="A138" s="10">
        <v>1</v>
      </c>
      <c r="B138" s="2"/>
      <c r="C138" s="25" t="s">
        <v>93</v>
      </c>
      <c r="D138" s="4"/>
      <c r="M138">
        <v>1</v>
      </c>
      <c r="Q138" s="19">
        <f t="shared" ref="Q138:Q162" si="30">(I138+J138+K138+L138+M138+N138+O138)/7</f>
        <v>0.14285714285714285</v>
      </c>
      <c r="S138">
        <v>0.25</v>
      </c>
      <c r="T138">
        <v>0.5</v>
      </c>
      <c r="U138">
        <v>0.5</v>
      </c>
      <c r="V138">
        <v>0</v>
      </c>
      <c r="W138">
        <v>0</v>
      </c>
      <c r="X138">
        <v>0</v>
      </c>
      <c r="Y138" s="19">
        <f t="shared" ref="Y138:Y162" si="31">(S138+T138+U138+V138+W138+X138)/6</f>
        <v>0.20833333333333334</v>
      </c>
      <c r="AA138">
        <v>0.25</v>
      </c>
      <c r="AB138">
        <v>0.25</v>
      </c>
      <c r="AC138">
        <v>0</v>
      </c>
      <c r="AD138">
        <v>0</v>
      </c>
      <c r="AE138">
        <v>0</v>
      </c>
      <c r="AF138">
        <v>0</v>
      </c>
      <c r="AG138" s="19">
        <f t="shared" ref="AG138:AG162" si="32">(AA138+AB138+AC138+AD138+AE138+AF138)/6</f>
        <v>8.3333333333333329E-2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 s="19">
        <f t="shared" ref="AS138:AS162" si="33">(AI138+AJ138+AK138+AL138+AM138+AN138+AO138+AP138+AQ138+AR138)/10</f>
        <v>0</v>
      </c>
      <c r="BD138">
        <v>7</v>
      </c>
      <c r="BF138" s="21">
        <f t="shared" ref="BF138:BF146" si="34">(Y138+AG138+AS138+BB138)/4</f>
        <v>7.2916666666666671E-2</v>
      </c>
      <c r="BG138" s="21">
        <f>Q138*7/4</f>
        <v>0.25</v>
      </c>
      <c r="BH138" s="21">
        <f>BF138/$BF$168*$BH$168</f>
        <v>0.13537688842826964</v>
      </c>
      <c r="BJ138">
        <f t="shared" ref="BJ138:BJ158" si="35">MAX(BH138,BF138/$BF$168*$BH$168)</f>
        <v>0.13537688842826964</v>
      </c>
      <c r="BL138">
        <f t="shared" ref="BL138:BL161" si="36">BF138*$BF$2+BG138*$BG$2+BJ138*$BH$2</f>
        <v>0.16873408870464121</v>
      </c>
      <c r="BN138" s="29">
        <f t="shared" ref="BN138:BN161" si="37">BL138*1.1</f>
        <v>0.18560749757510533</v>
      </c>
      <c r="BP138" s="31">
        <f t="shared" ref="BP138:BP162" si="38">MAX(BN138,0.5)</f>
        <v>0.5</v>
      </c>
      <c r="BR138" s="32">
        <f>BP138</f>
        <v>0.5</v>
      </c>
    </row>
    <row r="139" spans="1:70" ht="15.75" thickBot="1">
      <c r="A139" s="11">
        <v>2</v>
      </c>
      <c r="B139" s="5"/>
      <c r="C139" s="23" t="s">
        <v>94</v>
      </c>
      <c r="D139" s="7"/>
      <c r="J139">
        <v>1</v>
      </c>
      <c r="M139">
        <v>1</v>
      </c>
      <c r="Q139" s="19">
        <f t="shared" si="30"/>
        <v>0.2857142857142857</v>
      </c>
      <c r="S139">
        <v>0.25</v>
      </c>
      <c r="T139">
        <v>0.5</v>
      </c>
      <c r="U139">
        <v>1</v>
      </c>
      <c r="V139">
        <v>0.25</v>
      </c>
      <c r="W139">
        <v>1</v>
      </c>
      <c r="X139">
        <v>0</v>
      </c>
      <c r="Y139" s="19">
        <f t="shared" si="31"/>
        <v>0.5</v>
      </c>
      <c r="AA139">
        <v>0.25</v>
      </c>
      <c r="AB139">
        <v>0</v>
      </c>
      <c r="AC139">
        <v>0</v>
      </c>
      <c r="AD139">
        <v>0</v>
      </c>
      <c r="AE139">
        <v>0.5</v>
      </c>
      <c r="AF139">
        <v>0</v>
      </c>
      <c r="AG139" s="19">
        <f t="shared" si="32"/>
        <v>0.125</v>
      </c>
      <c r="AI139">
        <v>0</v>
      </c>
      <c r="AJ139">
        <v>0.25</v>
      </c>
      <c r="AK139">
        <v>0</v>
      </c>
      <c r="AL139">
        <v>0</v>
      </c>
      <c r="AM139">
        <v>0</v>
      </c>
      <c r="AN139">
        <v>0.5</v>
      </c>
      <c r="AO139">
        <v>0.75</v>
      </c>
      <c r="AP139">
        <v>0</v>
      </c>
      <c r="AQ139">
        <v>0.5</v>
      </c>
      <c r="AR139">
        <v>1</v>
      </c>
      <c r="AS139" s="19">
        <f t="shared" si="33"/>
        <v>0.3</v>
      </c>
      <c r="AU139">
        <v>1</v>
      </c>
      <c r="AV139">
        <v>0</v>
      </c>
      <c r="AW139">
        <v>0</v>
      </c>
      <c r="AX139">
        <v>1</v>
      </c>
      <c r="AY139">
        <v>0.25</v>
      </c>
      <c r="BA139">
        <v>0.5</v>
      </c>
      <c r="BB139" s="19">
        <f t="shared" ref="BB139:BB162" si="39">(AU139+AV139+AW139+AX139+AY139+BA139)/6</f>
        <v>0.45833333333333331</v>
      </c>
      <c r="BF139" s="21">
        <f t="shared" si="34"/>
        <v>0.34583333333333333</v>
      </c>
      <c r="BG139" s="21">
        <f t="shared" ref="BG139:BG162" si="40">Q139*7/4</f>
        <v>0.5</v>
      </c>
      <c r="BH139" s="21">
        <f>BF139/$BF$168*$BH$168</f>
        <v>0.64207324225979312</v>
      </c>
      <c r="BJ139">
        <f t="shared" si="35"/>
        <v>0.64207324225979312</v>
      </c>
      <c r="BL139">
        <f t="shared" si="36"/>
        <v>0.52599596357058398</v>
      </c>
      <c r="BN139" s="29">
        <f t="shared" si="37"/>
        <v>0.57859555992764244</v>
      </c>
      <c r="BP139" s="31">
        <f t="shared" si="38"/>
        <v>0.57859555992764244</v>
      </c>
      <c r="BR139" s="32">
        <f t="shared" ref="BR139:BR162" si="41">BP139</f>
        <v>0.57859555992764244</v>
      </c>
    </row>
    <row r="140" spans="1:70" ht="15.75" thickBot="1">
      <c r="A140" s="10">
        <v>3</v>
      </c>
      <c r="B140" s="2"/>
      <c r="C140" s="3" t="s">
        <v>95</v>
      </c>
      <c r="D140" s="4"/>
      <c r="J140">
        <v>1</v>
      </c>
      <c r="M140">
        <v>0</v>
      </c>
      <c r="O140">
        <v>1</v>
      </c>
      <c r="Q140" s="19">
        <f t="shared" si="30"/>
        <v>0.2857142857142857</v>
      </c>
      <c r="S140">
        <v>0.75</v>
      </c>
      <c r="T140">
        <v>0.5</v>
      </c>
      <c r="U140">
        <v>0.5</v>
      </c>
      <c r="V140">
        <v>0.25</v>
      </c>
      <c r="W140">
        <v>0.25</v>
      </c>
      <c r="X140">
        <v>0</v>
      </c>
      <c r="Y140" s="19">
        <f t="shared" si="31"/>
        <v>0.375</v>
      </c>
      <c r="AA140">
        <v>0.25</v>
      </c>
      <c r="AB140">
        <v>0.25</v>
      </c>
      <c r="AC140">
        <v>0.75</v>
      </c>
      <c r="AD140">
        <v>0</v>
      </c>
      <c r="AE140">
        <v>0.25</v>
      </c>
      <c r="AF140">
        <v>0</v>
      </c>
      <c r="AG140" s="19">
        <f t="shared" si="32"/>
        <v>0.25</v>
      </c>
      <c r="AI140">
        <v>0</v>
      </c>
      <c r="AJ140">
        <v>1</v>
      </c>
      <c r="AK140">
        <v>0.25</v>
      </c>
      <c r="AL140">
        <v>1</v>
      </c>
      <c r="AM140">
        <v>0</v>
      </c>
      <c r="AN140">
        <v>0.75</v>
      </c>
      <c r="AO140">
        <v>0.75</v>
      </c>
      <c r="AP140">
        <v>1</v>
      </c>
      <c r="AQ140">
        <v>0</v>
      </c>
      <c r="AR140">
        <v>0</v>
      </c>
      <c r="AS140" s="19">
        <f t="shared" si="33"/>
        <v>0.47499999999999998</v>
      </c>
      <c r="AU140">
        <v>0.5</v>
      </c>
      <c r="AV140">
        <v>0</v>
      </c>
      <c r="AW140">
        <v>0</v>
      </c>
      <c r="AX140">
        <v>0.75</v>
      </c>
      <c r="AY140">
        <v>0</v>
      </c>
      <c r="BA140">
        <v>0</v>
      </c>
      <c r="BB140" s="19">
        <f t="shared" si="39"/>
        <v>0.20833333333333334</v>
      </c>
      <c r="BF140" s="21">
        <f t="shared" si="34"/>
        <v>0.32708333333333334</v>
      </c>
      <c r="BG140" s="21">
        <f t="shared" si="40"/>
        <v>0.5</v>
      </c>
      <c r="BH140" s="21">
        <f>21/35</f>
        <v>0.6</v>
      </c>
      <c r="BJ140">
        <f t="shared" si="35"/>
        <v>0.60726204237823811</v>
      </c>
      <c r="BL140">
        <f t="shared" si="36"/>
        <v>0.50832148361796192</v>
      </c>
      <c r="BN140" s="29">
        <f t="shared" si="37"/>
        <v>0.5591536319797582</v>
      </c>
      <c r="BP140" s="31">
        <f t="shared" si="38"/>
        <v>0.5591536319797582</v>
      </c>
      <c r="BR140" s="32">
        <f t="shared" si="41"/>
        <v>0.5591536319797582</v>
      </c>
    </row>
    <row r="141" spans="1:70" ht="15.75" thickBot="1">
      <c r="A141" s="11">
        <v>4</v>
      </c>
      <c r="B141" s="5"/>
      <c r="C141" s="23" t="s">
        <v>96</v>
      </c>
      <c r="D141" s="7"/>
      <c r="J141">
        <v>1</v>
      </c>
      <c r="M141">
        <v>1</v>
      </c>
      <c r="Q141" s="19">
        <f t="shared" si="30"/>
        <v>0.2857142857142857</v>
      </c>
      <c r="S141">
        <v>0.25</v>
      </c>
      <c r="T141">
        <v>0.5</v>
      </c>
      <c r="U141">
        <v>1</v>
      </c>
      <c r="V141">
        <v>0.5</v>
      </c>
      <c r="W141">
        <v>1</v>
      </c>
      <c r="X141">
        <v>0</v>
      </c>
      <c r="Y141" s="19">
        <f t="shared" si="31"/>
        <v>0.54166666666666663</v>
      </c>
      <c r="AA141">
        <v>0.25</v>
      </c>
      <c r="AB141">
        <v>0</v>
      </c>
      <c r="AC141">
        <v>0</v>
      </c>
      <c r="AD141">
        <v>0</v>
      </c>
      <c r="AE141">
        <v>0.25</v>
      </c>
      <c r="AF141">
        <v>0</v>
      </c>
      <c r="AG141" s="19">
        <f t="shared" si="32"/>
        <v>8.3333333333333329E-2</v>
      </c>
      <c r="AI141">
        <v>0</v>
      </c>
      <c r="AJ141">
        <v>0.25</v>
      </c>
      <c r="AK141">
        <v>0.25</v>
      </c>
      <c r="AL141">
        <v>1</v>
      </c>
      <c r="AM141">
        <v>0</v>
      </c>
      <c r="AN141">
        <v>0.75</v>
      </c>
      <c r="AO141">
        <v>0.75</v>
      </c>
      <c r="AP141">
        <v>0</v>
      </c>
      <c r="AQ141">
        <v>0.5</v>
      </c>
      <c r="AR141">
        <v>0</v>
      </c>
      <c r="AS141" s="19">
        <f t="shared" si="33"/>
        <v>0.35</v>
      </c>
      <c r="AU141">
        <v>1</v>
      </c>
      <c r="AV141">
        <v>0</v>
      </c>
      <c r="AW141">
        <v>0</v>
      </c>
      <c r="AX141">
        <v>1</v>
      </c>
      <c r="AY141">
        <v>0.25</v>
      </c>
      <c r="BA141">
        <v>0.5</v>
      </c>
      <c r="BB141" s="19">
        <f t="shared" si="39"/>
        <v>0.45833333333333331</v>
      </c>
      <c r="BF141" s="21">
        <f t="shared" si="34"/>
        <v>0.35833333333333334</v>
      </c>
      <c r="BG141" s="21">
        <f t="shared" si="40"/>
        <v>0.5</v>
      </c>
      <c r="BH141" s="21">
        <f>BF141/$BF$168*$BH$168</f>
        <v>0.66528070884749657</v>
      </c>
      <c r="BJ141">
        <f t="shared" si="35"/>
        <v>0.66528070884749657</v>
      </c>
      <c r="BL141">
        <f t="shared" si="36"/>
        <v>0.53777895020566535</v>
      </c>
      <c r="BN141" s="29">
        <f t="shared" si="37"/>
        <v>0.59155684522623198</v>
      </c>
      <c r="BP141" s="31">
        <f t="shared" si="38"/>
        <v>0.59155684522623198</v>
      </c>
      <c r="BR141" s="32">
        <f t="shared" si="41"/>
        <v>0.59155684522623198</v>
      </c>
    </row>
    <row r="142" spans="1:70" ht="15.75" thickBot="1">
      <c r="A142" s="10">
        <v>5</v>
      </c>
      <c r="B142" s="2"/>
      <c r="C142" s="3" t="s">
        <v>97</v>
      </c>
      <c r="D142" s="4"/>
      <c r="M142">
        <v>1</v>
      </c>
      <c r="O142">
        <v>1</v>
      </c>
      <c r="Q142" s="19">
        <f t="shared" si="30"/>
        <v>0.2857142857142857</v>
      </c>
      <c r="S142">
        <v>0.25</v>
      </c>
      <c r="T142">
        <v>0</v>
      </c>
      <c r="U142">
        <v>0.75</v>
      </c>
      <c r="V142">
        <v>0</v>
      </c>
      <c r="W142">
        <v>0.25</v>
      </c>
      <c r="X142">
        <v>0</v>
      </c>
      <c r="Y142" s="19">
        <f t="shared" si="31"/>
        <v>0.20833333333333334</v>
      </c>
      <c r="AA142">
        <v>0</v>
      </c>
      <c r="AB142">
        <v>0.25</v>
      </c>
      <c r="AC142">
        <v>0.75</v>
      </c>
      <c r="AD142">
        <v>0</v>
      </c>
      <c r="AE142">
        <v>0.75</v>
      </c>
      <c r="AF142">
        <v>0</v>
      </c>
      <c r="AG142" s="19">
        <f t="shared" si="32"/>
        <v>0.29166666666666669</v>
      </c>
      <c r="AI142">
        <v>0</v>
      </c>
      <c r="AJ142">
        <v>0</v>
      </c>
      <c r="AK142">
        <v>0</v>
      </c>
      <c r="AL142">
        <v>1</v>
      </c>
      <c r="AM142">
        <v>0</v>
      </c>
      <c r="AN142">
        <v>0.75</v>
      </c>
      <c r="AO142">
        <v>0.25</v>
      </c>
      <c r="AP142">
        <v>0</v>
      </c>
      <c r="AQ142">
        <v>0</v>
      </c>
      <c r="AR142">
        <v>0</v>
      </c>
      <c r="AS142" s="19">
        <f t="shared" si="33"/>
        <v>0.2</v>
      </c>
      <c r="AU142">
        <v>0.5</v>
      </c>
      <c r="AV142">
        <v>0</v>
      </c>
      <c r="AW142">
        <v>0</v>
      </c>
      <c r="AX142">
        <v>1</v>
      </c>
      <c r="AY142">
        <v>0</v>
      </c>
      <c r="BA142">
        <v>0.5</v>
      </c>
      <c r="BB142" s="19">
        <f t="shared" si="39"/>
        <v>0.33333333333333331</v>
      </c>
      <c r="BF142" s="21">
        <f t="shared" si="34"/>
        <v>0.2583333333333333</v>
      </c>
      <c r="BG142" s="21">
        <f t="shared" si="40"/>
        <v>0.5</v>
      </c>
      <c r="BH142" s="21">
        <f>22/35</f>
        <v>0.62857142857142856</v>
      </c>
      <c r="BJ142">
        <f t="shared" si="35"/>
        <v>0.62857142857142856</v>
      </c>
      <c r="BL142">
        <f t="shared" si="36"/>
        <v>0.50309523809523815</v>
      </c>
      <c r="BN142" s="29">
        <f t="shared" si="37"/>
        <v>0.55340476190476207</v>
      </c>
      <c r="BP142" s="31">
        <f t="shared" si="38"/>
        <v>0.55340476190476207</v>
      </c>
      <c r="BR142" s="32">
        <f t="shared" si="41"/>
        <v>0.55340476190476207</v>
      </c>
    </row>
    <row r="143" spans="1:70" ht="15.75" thickBot="1">
      <c r="A143" s="11">
        <v>6</v>
      </c>
      <c r="B143" s="5"/>
      <c r="C143" s="6" t="s">
        <v>98</v>
      </c>
      <c r="D143" s="7"/>
      <c r="M143">
        <v>1</v>
      </c>
      <c r="Q143" s="19">
        <f t="shared" si="30"/>
        <v>0.14285714285714285</v>
      </c>
      <c r="S143">
        <v>0.25</v>
      </c>
      <c r="T143">
        <v>0.75</v>
      </c>
      <c r="U143">
        <v>1</v>
      </c>
      <c r="V143">
        <v>0.75</v>
      </c>
      <c r="W143">
        <v>1</v>
      </c>
      <c r="X143">
        <v>0</v>
      </c>
      <c r="Y143" s="19">
        <f t="shared" si="31"/>
        <v>0.625</v>
      </c>
      <c r="AA143">
        <v>0.25</v>
      </c>
      <c r="AB143">
        <v>0.25</v>
      </c>
      <c r="AC143">
        <v>1</v>
      </c>
      <c r="AD143">
        <v>0</v>
      </c>
      <c r="AE143">
        <v>1</v>
      </c>
      <c r="AF143" s="18">
        <v>0.5</v>
      </c>
      <c r="AG143" s="19">
        <f t="shared" si="32"/>
        <v>0.5</v>
      </c>
      <c r="AI143">
        <v>0</v>
      </c>
      <c r="AJ143">
        <v>0</v>
      </c>
      <c r="AK143">
        <v>0.75</v>
      </c>
      <c r="AL143">
        <v>1</v>
      </c>
      <c r="AM143">
        <v>0.75</v>
      </c>
      <c r="AN143">
        <v>0.75</v>
      </c>
      <c r="AO143">
        <v>0.75</v>
      </c>
      <c r="AP143">
        <v>0</v>
      </c>
      <c r="AQ143">
        <v>0.75</v>
      </c>
      <c r="AR143">
        <v>1</v>
      </c>
      <c r="AS143" s="19">
        <f t="shared" si="33"/>
        <v>0.57499999999999996</v>
      </c>
      <c r="AU143">
        <v>1</v>
      </c>
      <c r="AV143">
        <v>0</v>
      </c>
      <c r="AW143">
        <v>1</v>
      </c>
      <c r="AX143">
        <v>1</v>
      </c>
      <c r="AY143">
        <v>0.75</v>
      </c>
      <c r="BA143">
        <v>0.5</v>
      </c>
      <c r="BB143" s="19">
        <f t="shared" si="39"/>
        <v>0.70833333333333337</v>
      </c>
      <c r="BF143" s="21">
        <f t="shared" si="34"/>
        <v>0.6020833333333333</v>
      </c>
      <c r="BG143" s="21">
        <f t="shared" si="40"/>
        <v>0.25</v>
      </c>
      <c r="BH143" s="21">
        <f>23/35</f>
        <v>0.65714285714285714</v>
      </c>
      <c r="BJ143">
        <f t="shared" si="35"/>
        <v>1.1178263073077122</v>
      </c>
      <c r="BL143">
        <f t="shared" si="36"/>
        <v>0.66754718958975157</v>
      </c>
      <c r="BN143" s="29">
        <f t="shared" si="37"/>
        <v>0.73430190854872679</v>
      </c>
      <c r="BP143" s="31">
        <f t="shared" si="38"/>
        <v>0.73430190854872679</v>
      </c>
      <c r="BR143" s="32">
        <f t="shared" si="41"/>
        <v>0.73430190854872679</v>
      </c>
    </row>
    <row r="144" spans="1:70" ht="15.75" thickBot="1">
      <c r="A144" s="10">
        <v>7</v>
      </c>
      <c r="B144" s="2"/>
      <c r="C144" s="3" t="s">
        <v>99</v>
      </c>
      <c r="D144" s="4"/>
      <c r="M144">
        <v>1</v>
      </c>
      <c r="Q144" s="19">
        <f t="shared" si="30"/>
        <v>0.14285714285714285</v>
      </c>
      <c r="S144">
        <v>0.75</v>
      </c>
      <c r="T144">
        <v>0.5</v>
      </c>
      <c r="U144">
        <v>1</v>
      </c>
      <c r="V144">
        <v>0.25</v>
      </c>
      <c r="W144">
        <v>1</v>
      </c>
      <c r="X144">
        <v>0</v>
      </c>
      <c r="Y144" s="19">
        <f t="shared" si="31"/>
        <v>0.58333333333333337</v>
      </c>
      <c r="AA144">
        <v>0</v>
      </c>
      <c r="AB144">
        <v>0</v>
      </c>
      <c r="AC144">
        <v>0.5</v>
      </c>
      <c r="AD144">
        <v>0</v>
      </c>
      <c r="AE144">
        <v>1</v>
      </c>
      <c r="AF144">
        <v>0</v>
      </c>
      <c r="AG144" s="19">
        <f t="shared" si="32"/>
        <v>0.25</v>
      </c>
      <c r="AI144">
        <v>0</v>
      </c>
      <c r="AJ144">
        <v>0.25</v>
      </c>
      <c r="AK144">
        <v>0</v>
      </c>
      <c r="AL144">
        <v>1</v>
      </c>
      <c r="AM144">
        <v>0</v>
      </c>
      <c r="AN144">
        <v>0.75</v>
      </c>
      <c r="AO144">
        <v>0.75</v>
      </c>
      <c r="AP144">
        <v>0</v>
      </c>
      <c r="AQ144">
        <v>0.5</v>
      </c>
      <c r="AR144">
        <v>1</v>
      </c>
      <c r="AS144" s="19">
        <f t="shared" si="33"/>
        <v>0.42499999999999999</v>
      </c>
      <c r="AU144">
        <v>1</v>
      </c>
      <c r="AV144">
        <v>0</v>
      </c>
      <c r="AW144">
        <v>0</v>
      </c>
      <c r="AX144">
        <v>1</v>
      </c>
      <c r="AY144">
        <v>0.25</v>
      </c>
      <c r="BA144">
        <v>0.5</v>
      </c>
      <c r="BB144" s="19">
        <f t="shared" si="39"/>
        <v>0.45833333333333331</v>
      </c>
      <c r="BF144" s="21">
        <f t="shared" si="34"/>
        <v>0.42916666666666664</v>
      </c>
      <c r="BG144" s="21">
        <f t="shared" si="40"/>
        <v>0.25</v>
      </c>
      <c r="BH144" s="21">
        <f>23/35</f>
        <v>0.65714285714285714</v>
      </c>
      <c r="BJ144">
        <f t="shared" si="35"/>
        <v>0.79678968617781554</v>
      </c>
      <c r="BL144">
        <f t="shared" si="36"/>
        <v>0.50454920780445955</v>
      </c>
      <c r="BN144" s="29">
        <f t="shared" si="37"/>
        <v>0.55500412858490555</v>
      </c>
      <c r="BP144" s="31">
        <f t="shared" si="38"/>
        <v>0.55500412858490555</v>
      </c>
      <c r="BR144" s="32">
        <f t="shared" si="41"/>
        <v>0.55500412858490555</v>
      </c>
    </row>
    <row r="145" spans="1:71" ht="15.75" thickBot="1">
      <c r="A145" s="11">
        <v>8</v>
      </c>
      <c r="B145" s="5"/>
      <c r="C145" s="6" t="s">
        <v>100</v>
      </c>
      <c r="D145" s="7"/>
      <c r="M145">
        <v>1</v>
      </c>
      <c r="Q145" s="19">
        <f t="shared" si="30"/>
        <v>0.14285714285714285</v>
      </c>
      <c r="S145">
        <v>1</v>
      </c>
      <c r="T145">
        <v>0.5</v>
      </c>
      <c r="U145">
        <v>1</v>
      </c>
      <c r="V145">
        <v>0.5</v>
      </c>
      <c r="W145">
        <v>1</v>
      </c>
      <c r="X145">
        <v>0</v>
      </c>
      <c r="Y145" s="19">
        <f t="shared" si="31"/>
        <v>0.66666666666666663</v>
      </c>
      <c r="AA145">
        <v>0.25</v>
      </c>
      <c r="AB145">
        <v>0.25</v>
      </c>
      <c r="AC145">
        <v>0</v>
      </c>
      <c r="AD145">
        <v>0.5</v>
      </c>
      <c r="AE145">
        <v>1</v>
      </c>
      <c r="AF145" s="18">
        <v>1</v>
      </c>
      <c r="AG145" s="19">
        <f t="shared" si="32"/>
        <v>0.5</v>
      </c>
      <c r="AI145">
        <v>0</v>
      </c>
      <c r="AJ145">
        <v>0.25</v>
      </c>
      <c r="AK145">
        <v>1</v>
      </c>
      <c r="AL145">
        <v>1</v>
      </c>
      <c r="AM145">
        <v>1</v>
      </c>
      <c r="AN145">
        <v>0.75</v>
      </c>
      <c r="AO145">
        <v>0.75</v>
      </c>
      <c r="AP145">
        <v>0</v>
      </c>
      <c r="AQ145">
        <v>0.75</v>
      </c>
      <c r="AR145">
        <v>1</v>
      </c>
      <c r="AS145" s="19">
        <f t="shared" si="33"/>
        <v>0.65</v>
      </c>
      <c r="AU145">
        <v>1</v>
      </c>
      <c r="AV145">
        <v>0</v>
      </c>
      <c r="AW145">
        <v>1</v>
      </c>
      <c r="AX145">
        <v>1</v>
      </c>
      <c r="AY145">
        <v>0.75</v>
      </c>
      <c r="BA145">
        <v>0.5</v>
      </c>
      <c r="BB145" s="19">
        <f t="shared" si="39"/>
        <v>0.70833333333333337</v>
      </c>
      <c r="BF145" s="21">
        <f t="shared" si="34"/>
        <v>0.63124999999999998</v>
      </c>
      <c r="BG145" s="21">
        <f t="shared" si="40"/>
        <v>0.25</v>
      </c>
      <c r="BH145" s="21">
        <f>24.5/35</f>
        <v>0.7</v>
      </c>
      <c r="BJ145">
        <f t="shared" si="35"/>
        <v>1.17197706267902</v>
      </c>
      <c r="BL145">
        <f t="shared" si="36"/>
        <v>0.69504082507160803</v>
      </c>
      <c r="BN145" s="29">
        <f t="shared" si="37"/>
        <v>0.76454490757876892</v>
      </c>
      <c r="BP145" s="31">
        <f t="shared" si="38"/>
        <v>0.76454490757876892</v>
      </c>
      <c r="BR145" s="32">
        <f t="shared" si="41"/>
        <v>0.76454490757876892</v>
      </c>
    </row>
    <row r="146" spans="1:71" ht="15.75" thickBot="1">
      <c r="A146" s="10">
        <v>9</v>
      </c>
      <c r="B146" s="2"/>
      <c r="C146" s="3" t="s">
        <v>101</v>
      </c>
      <c r="D146" s="4"/>
      <c r="M146">
        <v>1</v>
      </c>
      <c r="O146">
        <v>1</v>
      </c>
      <c r="Q146" s="19">
        <f t="shared" si="30"/>
        <v>0.2857142857142857</v>
      </c>
      <c r="S146">
        <v>0.75</v>
      </c>
      <c r="T146">
        <v>0.5</v>
      </c>
      <c r="U146">
        <v>1</v>
      </c>
      <c r="V146">
        <v>0</v>
      </c>
      <c r="W146">
        <v>1</v>
      </c>
      <c r="X146">
        <v>0</v>
      </c>
      <c r="Y146" s="19">
        <f t="shared" si="31"/>
        <v>0.54166666666666663</v>
      </c>
      <c r="AA146">
        <v>0</v>
      </c>
      <c r="AB146">
        <v>0</v>
      </c>
      <c r="AC146">
        <v>0.75</v>
      </c>
      <c r="AD146">
        <v>0.5</v>
      </c>
      <c r="AE146">
        <v>1</v>
      </c>
      <c r="AF146" s="18">
        <v>1</v>
      </c>
      <c r="AG146" s="19">
        <f t="shared" si="32"/>
        <v>0.54166666666666663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0.75</v>
      </c>
      <c r="AO146">
        <v>0.75</v>
      </c>
      <c r="AP146">
        <v>0.25</v>
      </c>
      <c r="AQ146">
        <v>0</v>
      </c>
      <c r="AR146">
        <v>0</v>
      </c>
      <c r="AS146" s="19">
        <f t="shared" si="33"/>
        <v>0.17499999999999999</v>
      </c>
      <c r="AU146">
        <v>1</v>
      </c>
      <c r="AV146">
        <v>1</v>
      </c>
      <c r="AW146">
        <v>1</v>
      </c>
      <c r="AX146">
        <v>0.75</v>
      </c>
      <c r="AY146">
        <v>0.75</v>
      </c>
      <c r="BA146">
        <v>0.5</v>
      </c>
      <c r="BB146" s="19">
        <f t="shared" si="39"/>
        <v>0.83333333333333337</v>
      </c>
      <c r="BF146" s="21">
        <f t="shared" si="34"/>
        <v>0.5229166666666667</v>
      </c>
      <c r="BG146" s="21">
        <f t="shared" si="40"/>
        <v>0.5</v>
      </c>
      <c r="BH146" s="21">
        <f>22/35</f>
        <v>0.62857142857142856</v>
      </c>
      <c r="BJ146">
        <f t="shared" si="35"/>
        <v>0.97084568558559092</v>
      </c>
      <c r="BL146">
        <f t="shared" si="36"/>
        <v>0.69292160756756971</v>
      </c>
      <c r="BN146" s="29">
        <f t="shared" si="37"/>
        <v>0.76221376832432675</v>
      </c>
      <c r="BP146" s="31">
        <f t="shared" si="38"/>
        <v>0.76221376832432675</v>
      </c>
      <c r="BR146" s="32">
        <f t="shared" si="41"/>
        <v>0.76221376832432675</v>
      </c>
    </row>
    <row r="147" spans="1:71" ht="15.75" thickBot="1">
      <c r="A147" s="11">
        <v>10</v>
      </c>
      <c r="B147" s="5"/>
      <c r="C147" s="25" t="s">
        <v>102</v>
      </c>
      <c r="D147" s="7"/>
      <c r="I147" t="s">
        <v>124</v>
      </c>
      <c r="M147" t="s">
        <v>124</v>
      </c>
      <c r="Q147" s="19" t="e">
        <f t="shared" si="30"/>
        <v>#VALUE!</v>
      </c>
      <c r="BD147" t="s">
        <v>175</v>
      </c>
      <c r="BG147" s="21" t="e">
        <f t="shared" si="40"/>
        <v>#VALUE!</v>
      </c>
      <c r="BL147" t="e">
        <f t="shared" si="36"/>
        <v>#VALUE!</v>
      </c>
      <c r="BN147" s="29"/>
      <c r="BP147" s="31"/>
      <c r="BR147" s="32"/>
      <c r="BS147" t="s">
        <v>192</v>
      </c>
    </row>
    <row r="148" spans="1:71" ht="15.75" thickBot="1">
      <c r="A148" s="10">
        <v>11</v>
      </c>
      <c r="B148" s="2"/>
      <c r="C148" s="22" t="s">
        <v>103</v>
      </c>
      <c r="D148" s="4"/>
      <c r="M148">
        <v>1</v>
      </c>
      <c r="O148">
        <v>1</v>
      </c>
      <c r="Q148" s="19">
        <f t="shared" si="30"/>
        <v>0.2857142857142857</v>
      </c>
      <c r="S148">
        <v>0.5</v>
      </c>
      <c r="T148">
        <v>0.5</v>
      </c>
      <c r="U148">
        <v>1</v>
      </c>
      <c r="V148">
        <v>0.25</v>
      </c>
      <c r="W148">
        <v>1</v>
      </c>
      <c r="X148">
        <v>0</v>
      </c>
      <c r="Y148" s="19">
        <f t="shared" si="31"/>
        <v>0.54166666666666663</v>
      </c>
      <c r="AA148">
        <v>0</v>
      </c>
      <c r="AB148">
        <v>0</v>
      </c>
      <c r="AC148">
        <v>0</v>
      </c>
      <c r="AD148">
        <v>0</v>
      </c>
      <c r="AE148">
        <v>0.75</v>
      </c>
      <c r="AF148">
        <v>0</v>
      </c>
      <c r="AG148" s="19">
        <f t="shared" si="32"/>
        <v>0.125</v>
      </c>
      <c r="AI148">
        <v>0</v>
      </c>
      <c r="AJ148">
        <v>0</v>
      </c>
      <c r="AK148">
        <v>0.25</v>
      </c>
      <c r="AL148">
        <v>1</v>
      </c>
      <c r="AM148">
        <v>0</v>
      </c>
      <c r="AN148">
        <v>0.5</v>
      </c>
      <c r="AO148">
        <v>0.75</v>
      </c>
      <c r="AP148">
        <v>0</v>
      </c>
      <c r="AQ148">
        <v>0.75</v>
      </c>
      <c r="AR148">
        <v>1</v>
      </c>
      <c r="AS148" s="19">
        <f t="shared" si="33"/>
        <v>0.42499999999999999</v>
      </c>
      <c r="AU148">
        <v>1</v>
      </c>
      <c r="AV148">
        <v>0</v>
      </c>
      <c r="AW148">
        <v>0</v>
      </c>
      <c r="AX148">
        <v>1</v>
      </c>
      <c r="AY148">
        <v>0.25</v>
      </c>
      <c r="BA148">
        <v>0.5</v>
      </c>
      <c r="BB148" s="19">
        <f t="shared" si="39"/>
        <v>0.45833333333333331</v>
      </c>
      <c r="BF148" s="21">
        <f t="shared" ref="BF148:BF153" si="42">(Y148+AG148+AS148+BB148)/4</f>
        <v>0.38749999999999996</v>
      </c>
      <c r="BG148" s="21">
        <f t="shared" si="40"/>
        <v>0.5</v>
      </c>
      <c r="BH148" s="21">
        <f>BF148/$BF$168*$BH$168</f>
        <v>0.71943146421880433</v>
      </c>
      <c r="BJ148">
        <f t="shared" si="35"/>
        <v>0.71943146421880433</v>
      </c>
      <c r="BL148">
        <f t="shared" si="36"/>
        <v>0.56527258568752181</v>
      </c>
      <c r="BN148" s="29">
        <f t="shared" si="37"/>
        <v>0.62179984425627399</v>
      </c>
      <c r="BP148" s="31">
        <f t="shared" si="38"/>
        <v>0.62179984425627399</v>
      </c>
      <c r="BR148" s="32">
        <f t="shared" si="41"/>
        <v>0.62179984425627399</v>
      </c>
    </row>
    <row r="149" spans="1:71" ht="15.75" thickBot="1">
      <c r="A149" s="11">
        <v>12</v>
      </c>
      <c r="B149" s="5"/>
      <c r="C149" s="23" t="s">
        <v>104</v>
      </c>
      <c r="D149" s="7"/>
      <c r="M149">
        <v>1</v>
      </c>
      <c r="O149">
        <v>1</v>
      </c>
      <c r="Q149" s="19">
        <f t="shared" si="30"/>
        <v>0.2857142857142857</v>
      </c>
      <c r="S149">
        <v>0.5</v>
      </c>
      <c r="T149">
        <v>0.5</v>
      </c>
      <c r="U149">
        <v>1</v>
      </c>
      <c r="V149">
        <v>0.25</v>
      </c>
      <c r="W149">
        <v>1</v>
      </c>
      <c r="X149">
        <v>0</v>
      </c>
      <c r="Y149" s="19">
        <f t="shared" si="31"/>
        <v>0.54166666666666663</v>
      </c>
      <c r="AA149">
        <v>0.25</v>
      </c>
      <c r="AB149">
        <v>0</v>
      </c>
      <c r="AC149">
        <v>0</v>
      </c>
      <c r="AD149">
        <v>0.5</v>
      </c>
      <c r="AE149">
        <v>0.75</v>
      </c>
      <c r="AF149">
        <v>0</v>
      </c>
      <c r="AG149" s="19">
        <f t="shared" si="32"/>
        <v>0.25</v>
      </c>
      <c r="AI149">
        <v>0</v>
      </c>
      <c r="AJ149">
        <v>0.5</v>
      </c>
      <c r="AK149">
        <v>0</v>
      </c>
      <c r="AL149">
        <v>0.5</v>
      </c>
      <c r="AM149">
        <v>0</v>
      </c>
      <c r="AN149">
        <v>0.5</v>
      </c>
      <c r="AO149">
        <v>0.75</v>
      </c>
      <c r="AP149">
        <v>0</v>
      </c>
      <c r="AQ149">
        <v>0.75</v>
      </c>
      <c r="AR149">
        <v>1</v>
      </c>
      <c r="AS149" s="19">
        <f t="shared" si="33"/>
        <v>0.4</v>
      </c>
      <c r="AU149">
        <v>1</v>
      </c>
      <c r="AV149">
        <v>0</v>
      </c>
      <c r="AW149">
        <v>0</v>
      </c>
      <c r="AX149">
        <v>1</v>
      </c>
      <c r="AY149">
        <v>0.25</v>
      </c>
      <c r="BA149">
        <v>0.5</v>
      </c>
      <c r="BB149" s="19">
        <f t="shared" si="39"/>
        <v>0.45833333333333331</v>
      </c>
      <c r="BF149" s="21">
        <f t="shared" si="42"/>
        <v>0.41249999999999998</v>
      </c>
      <c r="BG149" s="21">
        <f t="shared" si="40"/>
        <v>0.5</v>
      </c>
      <c r="BH149" s="21">
        <f>BF149/$BF$168*$BH$168</f>
        <v>0.76584639739421112</v>
      </c>
      <c r="BJ149">
        <f t="shared" si="35"/>
        <v>0.76584639739421112</v>
      </c>
      <c r="BL149">
        <f t="shared" si="36"/>
        <v>0.58883855895768455</v>
      </c>
      <c r="BN149" s="29">
        <f t="shared" si="37"/>
        <v>0.64772241485345305</v>
      </c>
      <c r="BP149" s="31">
        <f t="shared" si="38"/>
        <v>0.64772241485345305</v>
      </c>
      <c r="BR149" s="32">
        <f t="shared" si="41"/>
        <v>0.64772241485345305</v>
      </c>
    </row>
    <row r="150" spans="1:71" ht="15.75" thickBot="1">
      <c r="A150" s="10">
        <v>13</v>
      </c>
      <c r="B150" s="2"/>
      <c r="C150" s="22" t="s">
        <v>105</v>
      </c>
      <c r="D150" s="4"/>
      <c r="M150">
        <v>1</v>
      </c>
      <c r="O150">
        <v>1</v>
      </c>
      <c r="Q150" s="19">
        <f t="shared" si="30"/>
        <v>0.2857142857142857</v>
      </c>
      <c r="S150">
        <v>0.75</v>
      </c>
      <c r="T150">
        <v>0.5</v>
      </c>
      <c r="U150">
        <v>1</v>
      </c>
      <c r="V150">
        <v>0.75</v>
      </c>
      <c r="W150">
        <v>0.75</v>
      </c>
      <c r="X150">
        <v>0</v>
      </c>
      <c r="Y150" s="19">
        <f t="shared" si="31"/>
        <v>0.625</v>
      </c>
      <c r="AA150">
        <v>0.25</v>
      </c>
      <c r="AB150">
        <v>0.25</v>
      </c>
      <c r="AC150">
        <v>0.75</v>
      </c>
      <c r="AD150">
        <v>0.5</v>
      </c>
      <c r="AE150">
        <v>0.75</v>
      </c>
      <c r="AF150" s="18">
        <v>0.5</v>
      </c>
      <c r="AG150" s="19">
        <f t="shared" si="32"/>
        <v>0.5</v>
      </c>
      <c r="AI150">
        <v>0</v>
      </c>
      <c r="AJ150">
        <v>0</v>
      </c>
      <c r="AK150">
        <v>0.25</v>
      </c>
      <c r="AL150">
        <v>0</v>
      </c>
      <c r="AM150">
        <v>0.25</v>
      </c>
      <c r="AN150">
        <v>0.75</v>
      </c>
      <c r="AO150">
        <v>0.75</v>
      </c>
      <c r="AP150">
        <v>0</v>
      </c>
      <c r="AQ150">
        <v>0.75</v>
      </c>
      <c r="AR150">
        <v>1</v>
      </c>
      <c r="AS150" s="19">
        <f t="shared" si="33"/>
        <v>0.375</v>
      </c>
      <c r="AU150">
        <v>1</v>
      </c>
      <c r="AV150">
        <v>0.75</v>
      </c>
      <c r="AW150">
        <v>1</v>
      </c>
      <c r="AX150">
        <v>1</v>
      </c>
      <c r="AY150">
        <v>0.75</v>
      </c>
      <c r="BA150">
        <v>0.5</v>
      </c>
      <c r="BB150" s="19">
        <f t="shared" si="39"/>
        <v>0.83333333333333337</v>
      </c>
      <c r="BF150" s="21">
        <f t="shared" si="42"/>
        <v>0.58333333333333337</v>
      </c>
      <c r="BG150" s="21">
        <f t="shared" si="40"/>
        <v>0.5</v>
      </c>
      <c r="BH150" s="21">
        <f>BF150/$BF$168*$BH$168</f>
        <v>1.0830151074261571</v>
      </c>
      <c r="BJ150">
        <f t="shared" si="35"/>
        <v>1.0830151074261571</v>
      </c>
      <c r="BL150">
        <f t="shared" si="36"/>
        <v>0.7498727096371296</v>
      </c>
      <c r="BN150" s="29">
        <f t="shared" si="37"/>
        <v>0.82485998060084265</v>
      </c>
      <c r="BP150" s="31">
        <f t="shared" si="38"/>
        <v>0.82485998060084265</v>
      </c>
      <c r="BR150" s="32">
        <f t="shared" si="41"/>
        <v>0.82485998060084265</v>
      </c>
    </row>
    <row r="151" spans="1:71" ht="15.75" thickBot="1">
      <c r="A151" s="11">
        <v>14</v>
      </c>
      <c r="B151" s="5"/>
      <c r="C151" s="6" t="s">
        <v>106</v>
      </c>
      <c r="D151" s="7"/>
      <c r="M151">
        <v>1</v>
      </c>
      <c r="O151">
        <v>1</v>
      </c>
      <c r="Q151" s="19">
        <f t="shared" si="30"/>
        <v>0.2857142857142857</v>
      </c>
      <c r="S151">
        <v>0.5</v>
      </c>
      <c r="T151">
        <v>0.5</v>
      </c>
      <c r="U151">
        <v>0.75</v>
      </c>
      <c r="V151">
        <v>0.5</v>
      </c>
      <c r="W151">
        <v>1</v>
      </c>
      <c r="X151">
        <v>0</v>
      </c>
      <c r="Y151" s="19">
        <f t="shared" si="31"/>
        <v>0.54166666666666663</v>
      </c>
      <c r="AA151">
        <v>0.5</v>
      </c>
      <c r="AB151">
        <v>0</v>
      </c>
      <c r="AC151">
        <v>1</v>
      </c>
      <c r="AD151">
        <v>0.5</v>
      </c>
      <c r="AE151">
        <v>1</v>
      </c>
      <c r="AF151">
        <v>0</v>
      </c>
      <c r="AG151" s="19">
        <f t="shared" si="32"/>
        <v>0.5</v>
      </c>
      <c r="AI151">
        <v>0</v>
      </c>
      <c r="AJ151">
        <v>0</v>
      </c>
      <c r="AK151">
        <v>0.25</v>
      </c>
      <c r="AL151">
        <v>1</v>
      </c>
      <c r="AM151">
        <v>0.25</v>
      </c>
      <c r="AN151">
        <v>0.75</v>
      </c>
      <c r="AO151">
        <v>0.75</v>
      </c>
      <c r="AP151">
        <v>0</v>
      </c>
      <c r="AQ151">
        <v>0</v>
      </c>
      <c r="AR151">
        <v>1</v>
      </c>
      <c r="AS151" s="19">
        <f t="shared" si="33"/>
        <v>0.4</v>
      </c>
      <c r="AU151">
        <v>0.5</v>
      </c>
      <c r="AV151">
        <v>0</v>
      </c>
      <c r="AW151">
        <v>1</v>
      </c>
      <c r="AX151">
        <v>1</v>
      </c>
      <c r="AY151">
        <v>0.75</v>
      </c>
      <c r="BA151">
        <v>0</v>
      </c>
      <c r="BB151" s="19">
        <f t="shared" si="39"/>
        <v>0.54166666666666663</v>
      </c>
      <c r="BF151" s="21">
        <f t="shared" si="42"/>
        <v>0.49583333333333324</v>
      </c>
      <c r="BG151" s="21">
        <f t="shared" si="40"/>
        <v>0.5</v>
      </c>
      <c r="BH151" s="21">
        <f>23.5/35</f>
        <v>0.67142857142857137</v>
      </c>
      <c r="BJ151">
        <f t="shared" si="35"/>
        <v>0.92056284131223332</v>
      </c>
      <c r="BL151">
        <f t="shared" si="36"/>
        <v>0.66739180319156</v>
      </c>
      <c r="BN151" s="29">
        <f t="shared" si="37"/>
        <v>0.73413098351071604</v>
      </c>
      <c r="BP151" s="31">
        <f t="shared" si="38"/>
        <v>0.73413098351071604</v>
      </c>
      <c r="BR151" s="32">
        <f t="shared" si="41"/>
        <v>0.73413098351071604</v>
      </c>
    </row>
    <row r="152" spans="1:71" ht="15.75" thickBot="1">
      <c r="A152" s="10">
        <v>15</v>
      </c>
      <c r="B152" s="2"/>
      <c r="C152" s="22" t="s">
        <v>107</v>
      </c>
      <c r="D152" s="4"/>
      <c r="M152">
        <v>1</v>
      </c>
      <c r="N152">
        <v>1</v>
      </c>
      <c r="O152">
        <v>1</v>
      </c>
      <c r="Q152" s="19">
        <f t="shared" si="30"/>
        <v>0.42857142857142855</v>
      </c>
      <c r="S152">
        <v>0.25</v>
      </c>
      <c r="T152">
        <v>0.5</v>
      </c>
      <c r="U152">
        <v>1</v>
      </c>
      <c r="V152">
        <v>0</v>
      </c>
      <c r="W152">
        <v>0</v>
      </c>
      <c r="X152">
        <v>0</v>
      </c>
      <c r="Y152" s="19">
        <f t="shared" si="31"/>
        <v>0.29166666666666669</v>
      </c>
      <c r="AA152">
        <v>0</v>
      </c>
      <c r="AB152">
        <v>0</v>
      </c>
      <c r="AC152">
        <v>1</v>
      </c>
      <c r="AD152">
        <v>0.5</v>
      </c>
      <c r="AE152">
        <v>0</v>
      </c>
      <c r="AF152">
        <v>0</v>
      </c>
      <c r="AG152" s="19">
        <f t="shared" si="32"/>
        <v>0.25</v>
      </c>
      <c r="AI152">
        <v>0</v>
      </c>
      <c r="AJ152">
        <v>1</v>
      </c>
      <c r="AK152">
        <v>0.25</v>
      </c>
      <c r="AL152">
        <v>0.5</v>
      </c>
      <c r="AM152">
        <v>0.75</v>
      </c>
      <c r="AN152">
        <v>0.75</v>
      </c>
      <c r="AO152">
        <v>0.75</v>
      </c>
      <c r="AP152">
        <v>0</v>
      </c>
      <c r="AQ152">
        <v>0.5</v>
      </c>
      <c r="AR152">
        <v>1</v>
      </c>
      <c r="AS152" s="19">
        <f t="shared" si="33"/>
        <v>0.55000000000000004</v>
      </c>
      <c r="AU152">
        <v>1</v>
      </c>
      <c r="AV152">
        <v>0</v>
      </c>
      <c r="AW152">
        <v>0</v>
      </c>
      <c r="AX152">
        <v>1</v>
      </c>
      <c r="AY152">
        <v>0.5</v>
      </c>
      <c r="BA152">
        <v>0.5</v>
      </c>
      <c r="BB152" s="19">
        <f t="shared" si="39"/>
        <v>0.5</v>
      </c>
      <c r="BF152" s="21">
        <f t="shared" si="42"/>
        <v>0.3979166666666667</v>
      </c>
      <c r="BG152" s="21">
        <f t="shared" si="40"/>
        <v>0.75</v>
      </c>
      <c r="BH152" s="21">
        <f>BF152/$BF$168*$BH$168</f>
        <v>0.7387710197085573</v>
      </c>
      <c r="BJ152">
        <f t="shared" si="35"/>
        <v>0.7387710197085573</v>
      </c>
      <c r="BL152">
        <f t="shared" si="36"/>
        <v>0.6750917412167563</v>
      </c>
      <c r="BN152" s="29">
        <f t="shared" si="37"/>
        <v>0.74260091533843198</v>
      </c>
      <c r="BP152" s="31">
        <f t="shared" si="38"/>
        <v>0.74260091533843198</v>
      </c>
      <c r="BR152" s="32">
        <f t="shared" si="41"/>
        <v>0.74260091533843198</v>
      </c>
    </row>
    <row r="153" spans="1:71" ht="15.75" thickBot="1">
      <c r="A153" s="11">
        <v>16</v>
      </c>
      <c r="B153" s="5"/>
      <c r="C153" s="23" t="s">
        <v>108</v>
      </c>
      <c r="D153" s="7"/>
      <c r="J153">
        <v>1</v>
      </c>
      <c r="M153">
        <v>1</v>
      </c>
      <c r="O153">
        <v>1</v>
      </c>
      <c r="Q153" s="19">
        <f t="shared" si="30"/>
        <v>0.42857142857142855</v>
      </c>
      <c r="S153">
        <v>0.5</v>
      </c>
      <c r="T153">
        <v>0.5</v>
      </c>
      <c r="U153">
        <v>1</v>
      </c>
      <c r="V153">
        <v>0</v>
      </c>
      <c r="W153">
        <v>1</v>
      </c>
      <c r="X153">
        <v>0</v>
      </c>
      <c r="Y153" s="19">
        <f t="shared" si="31"/>
        <v>0.5</v>
      </c>
      <c r="AA153">
        <v>0.25</v>
      </c>
      <c r="AB153">
        <v>0.25</v>
      </c>
      <c r="AC153">
        <v>1</v>
      </c>
      <c r="AD153">
        <v>0.5</v>
      </c>
      <c r="AE153">
        <v>0.75</v>
      </c>
      <c r="AF153">
        <v>0</v>
      </c>
      <c r="AG153" s="19">
        <f t="shared" si="32"/>
        <v>0.45833333333333331</v>
      </c>
      <c r="AI153">
        <v>0</v>
      </c>
      <c r="AJ153">
        <v>1</v>
      </c>
      <c r="AK153">
        <v>0.25</v>
      </c>
      <c r="AL153">
        <v>1</v>
      </c>
      <c r="AM153">
        <v>0</v>
      </c>
      <c r="AN153">
        <v>0.75</v>
      </c>
      <c r="AO153">
        <v>0.75</v>
      </c>
      <c r="AP153">
        <v>0</v>
      </c>
      <c r="AQ153">
        <v>0.5</v>
      </c>
      <c r="AR153">
        <v>1</v>
      </c>
      <c r="AS153" s="19">
        <f t="shared" si="33"/>
        <v>0.52500000000000002</v>
      </c>
      <c r="AU153">
        <v>1</v>
      </c>
      <c r="AV153">
        <v>0</v>
      </c>
      <c r="AW153">
        <v>0</v>
      </c>
      <c r="AX153">
        <v>1</v>
      </c>
      <c r="AY153">
        <v>0.75</v>
      </c>
      <c r="BA153">
        <v>0.5</v>
      </c>
      <c r="BB153" s="19">
        <f t="shared" si="39"/>
        <v>0.54166666666666663</v>
      </c>
      <c r="BF153" s="21">
        <f t="shared" si="42"/>
        <v>0.50624999999999998</v>
      </c>
      <c r="BG153" s="21">
        <f t="shared" si="40"/>
        <v>0.75</v>
      </c>
      <c r="BH153" s="21">
        <f>BF153/$BF$168*$BH$168</f>
        <v>0.9399023968019864</v>
      </c>
      <c r="BJ153">
        <f t="shared" si="35"/>
        <v>0.9399023968019864</v>
      </c>
      <c r="BL153">
        <f t="shared" si="36"/>
        <v>0.77721095872079471</v>
      </c>
      <c r="BN153" s="29">
        <f t="shared" si="37"/>
        <v>0.85493205459287425</v>
      </c>
      <c r="BP153" s="31">
        <f t="shared" si="38"/>
        <v>0.85493205459287425</v>
      </c>
      <c r="BR153" s="32">
        <v>0.87</v>
      </c>
    </row>
    <row r="154" spans="1:71" ht="15.75" thickBot="1">
      <c r="A154" s="10">
        <v>17</v>
      </c>
      <c r="B154" s="2"/>
      <c r="C154" s="25" t="s">
        <v>109</v>
      </c>
      <c r="D154" s="4"/>
      <c r="I154" t="s">
        <v>124</v>
      </c>
      <c r="M154" t="s">
        <v>124</v>
      </c>
      <c r="Q154" s="19" t="e">
        <f t="shared" si="30"/>
        <v>#VALUE!</v>
      </c>
      <c r="BD154" t="s">
        <v>180</v>
      </c>
      <c r="BG154" s="21" t="e">
        <f t="shared" si="40"/>
        <v>#VALUE!</v>
      </c>
      <c r="BL154" t="e">
        <f t="shared" si="36"/>
        <v>#VALUE!</v>
      </c>
      <c r="BN154" s="29"/>
      <c r="BP154" s="31"/>
      <c r="BR154" s="32"/>
      <c r="BS154" t="s">
        <v>192</v>
      </c>
    </row>
    <row r="155" spans="1:71" ht="15.75" thickBot="1">
      <c r="A155" s="11">
        <v>18</v>
      </c>
      <c r="B155" s="5"/>
      <c r="C155" s="25" t="s">
        <v>110</v>
      </c>
      <c r="D155" s="7"/>
      <c r="I155" t="s">
        <v>124</v>
      </c>
      <c r="M155" t="s">
        <v>124</v>
      </c>
      <c r="Q155" s="19" t="e">
        <f t="shared" si="30"/>
        <v>#VALUE!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 s="19">
        <f t="shared" si="31"/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 s="19">
        <f t="shared" si="33"/>
        <v>0</v>
      </c>
      <c r="AU155">
        <v>0.25</v>
      </c>
      <c r="AV155">
        <v>0</v>
      </c>
      <c r="AW155">
        <v>0</v>
      </c>
      <c r="AX155">
        <v>0</v>
      </c>
      <c r="AY155">
        <v>0</v>
      </c>
      <c r="BA155">
        <v>0</v>
      </c>
      <c r="BB155" s="19">
        <f t="shared" si="39"/>
        <v>4.1666666666666664E-2</v>
      </c>
      <c r="BD155" t="s">
        <v>181</v>
      </c>
      <c r="BF155" s="21">
        <f>(Y155+AG155+AS155+BB155)/4</f>
        <v>1.0416666666666666E-2</v>
      </c>
      <c r="BG155" s="21" t="e">
        <f t="shared" si="40"/>
        <v>#VALUE!</v>
      </c>
      <c r="BH155" s="21">
        <f>BF155/$BF$168*$BH$168</f>
        <v>1.9339555489752806E-2</v>
      </c>
      <c r="BJ155">
        <f t="shared" si="35"/>
        <v>1.9339555489752806E-2</v>
      </c>
      <c r="BL155" t="e">
        <f t="shared" si="36"/>
        <v>#VALUE!</v>
      </c>
      <c r="BN155" s="29"/>
      <c r="BP155" s="31"/>
      <c r="BR155" s="32"/>
      <c r="BS155" t="s">
        <v>193</v>
      </c>
    </row>
    <row r="156" spans="1:71" ht="15.75" thickBot="1">
      <c r="A156" s="10">
        <v>19</v>
      </c>
      <c r="B156" s="2"/>
      <c r="C156" s="22" t="s">
        <v>111</v>
      </c>
      <c r="D156" s="4"/>
      <c r="M156">
        <v>1</v>
      </c>
      <c r="O156">
        <v>1</v>
      </c>
      <c r="Q156" s="19">
        <f t="shared" si="30"/>
        <v>0.2857142857142857</v>
      </c>
      <c r="S156">
        <v>0.25</v>
      </c>
      <c r="T156">
        <v>0.25</v>
      </c>
      <c r="U156">
        <v>1</v>
      </c>
      <c r="V156">
        <v>0</v>
      </c>
      <c r="W156">
        <v>1</v>
      </c>
      <c r="X156">
        <v>0</v>
      </c>
      <c r="Y156" s="19">
        <f t="shared" si="31"/>
        <v>0.41666666666666669</v>
      </c>
      <c r="AA156">
        <v>0.25</v>
      </c>
      <c r="AB156">
        <v>0.25</v>
      </c>
      <c r="AC156">
        <v>0.25</v>
      </c>
      <c r="AD156">
        <v>0</v>
      </c>
      <c r="AE156">
        <v>0</v>
      </c>
      <c r="AF156">
        <v>0</v>
      </c>
      <c r="AG156" s="19">
        <f t="shared" si="32"/>
        <v>0.125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0.5</v>
      </c>
      <c r="AO156">
        <v>0</v>
      </c>
      <c r="AP156">
        <v>0</v>
      </c>
      <c r="AQ156">
        <v>0</v>
      </c>
      <c r="AR156">
        <v>0</v>
      </c>
      <c r="AS156" s="19">
        <f t="shared" si="33"/>
        <v>0.05</v>
      </c>
      <c r="AU156">
        <v>1</v>
      </c>
      <c r="AV156">
        <v>0.75</v>
      </c>
      <c r="AW156">
        <v>0</v>
      </c>
      <c r="AX156">
        <v>1</v>
      </c>
      <c r="AY156">
        <v>0.5</v>
      </c>
      <c r="BA156">
        <v>0</v>
      </c>
      <c r="BB156" s="19">
        <f t="shared" si="39"/>
        <v>0.54166666666666663</v>
      </c>
      <c r="BF156" s="21">
        <f>(Y156+AG156+AS156+BB156)/4</f>
        <v>0.28333333333333333</v>
      </c>
      <c r="BG156" s="21">
        <f t="shared" si="40"/>
        <v>0.5</v>
      </c>
      <c r="BH156" s="21">
        <f>BF156/$BF$168*$BH$168</f>
        <v>0.52603590932127631</v>
      </c>
      <c r="BJ156">
        <f t="shared" si="35"/>
        <v>0.52603590932127631</v>
      </c>
      <c r="BL156">
        <f t="shared" si="36"/>
        <v>0.46708103039517723</v>
      </c>
      <c r="BN156" s="29">
        <f t="shared" si="37"/>
        <v>0.51378913343469501</v>
      </c>
      <c r="BP156" s="31">
        <f t="shared" si="38"/>
        <v>0.51378913343469501</v>
      </c>
      <c r="BR156" s="32">
        <f t="shared" si="41"/>
        <v>0.51378913343469501</v>
      </c>
    </row>
    <row r="157" spans="1:71" ht="15.75" thickBot="1">
      <c r="A157" s="11">
        <v>20</v>
      </c>
      <c r="B157" s="5"/>
      <c r="C157" s="6" t="s">
        <v>112</v>
      </c>
      <c r="D157" s="7"/>
      <c r="M157">
        <v>0</v>
      </c>
      <c r="Q157" s="19">
        <f t="shared" si="30"/>
        <v>0</v>
      </c>
      <c r="S157">
        <v>1</v>
      </c>
      <c r="T157">
        <v>0.5</v>
      </c>
      <c r="U157">
        <v>1</v>
      </c>
      <c r="V157">
        <v>0.25</v>
      </c>
      <c r="W157">
        <v>1</v>
      </c>
      <c r="X157">
        <v>0</v>
      </c>
      <c r="Y157" s="19">
        <f t="shared" si="31"/>
        <v>0.625</v>
      </c>
      <c r="AA157">
        <v>0</v>
      </c>
      <c r="AB157">
        <v>0.25</v>
      </c>
      <c r="AC157">
        <v>0.25</v>
      </c>
      <c r="AD157">
        <v>0.5</v>
      </c>
      <c r="AE157">
        <v>1</v>
      </c>
      <c r="AF157">
        <v>0</v>
      </c>
      <c r="AG157" s="19">
        <f t="shared" si="32"/>
        <v>0.33333333333333331</v>
      </c>
      <c r="AI157">
        <v>0</v>
      </c>
      <c r="AJ157">
        <v>0.25</v>
      </c>
      <c r="AK157">
        <v>0</v>
      </c>
      <c r="AL157">
        <v>1</v>
      </c>
      <c r="AM157">
        <v>0</v>
      </c>
      <c r="AN157">
        <v>0.75</v>
      </c>
      <c r="AO157">
        <v>0.75</v>
      </c>
      <c r="AP157">
        <v>0</v>
      </c>
      <c r="AQ157">
        <v>0.75</v>
      </c>
      <c r="AR157">
        <v>1</v>
      </c>
      <c r="AS157" s="19">
        <f t="shared" si="33"/>
        <v>0.45</v>
      </c>
      <c r="AU157">
        <v>1</v>
      </c>
      <c r="AV157">
        <v>0</v>
      </c>
      <c r="AW157">
        <v>0</v>
      </c>
      <c r="AX157">
        <v>1</v>
      </c>
      <c r="AY157">
        <v>0.25</v>
      </c>
      <c r="BA157">
        <v>0.5</v>
      </c>
      <c r="BB157" s="19">
        <f t="shared" si="39"/>
        <v>0.45833333333333331</v>
      </c>
      <c r="BF157" s="21">
        <f>(Y157+AG157+AS157+BB157)/4</f>
        <v>0.46666666666666662</v>
      </c>
      <c r="BG157" s="21">
        <f t="shared" si="40"/>
        <v>0</v>
      </c>
      <c r="BH157" s="21">
        <f>22/35</f>
        <v>0.62857142857142856</v>
      </c>
      <c r="BJ157">
        <f t="shared" si="35"/>
        <v>0.86641208594092556</v>
      </c>
      <c r="BL157">
        <f t="shared" si="36"/>
        <v>0.43989816770970358</v>
      </c>
      <c r="BN157" s="29">
        <f t="shared" si="37"/>
        <v>0.48388798448067399</v>
      </c>
      <c r="BP157" s="31">
        <f t="shared" si="38"/>
        <v>0.5</v>
      </c>
      <c r="BR157" s="32">
        <f t="shared" si="41"/>
        <v>0.5</v>
      </c>
    </row>
    <row r="158" spans="1:71" ht="15.75" thickBot="1">
      <c r="A158" s="10">
        <v>21</v>
      </c>
      <c r="B158" s="2"/>
      <c r="C158" s="22" t="s">
        <v>113</v>
      </c>
      <c r="D158" s="4"/>
      <c r="J158">
        <v>1</v>
      </c>
      <c r="M158">
        <v>1</v>
      </c>
      <c r="Q158" s="19">
        <f t="shared" si="30"/>
        <v>0.2857142857142857</v>
      </c>
      <c r="S158">
        <v>0.75</v>
      </c>
      <c r="T158">
        <v>0.5</v>
      </c>
      <c r="U158">
        <v>0.5</v>
      </c>
      <c r="V158">
        <v>0</v>
      </c>
      <c r="W158">
        <v>0</v>
      </c>
      <c r="X158">
        <v>0</v>
      </c>
      <c r="Y158" s="19">
        <f t="shared" si="31"/>
        <v>0.29166666666666669</v>
      </c>
      <c r="AA158">
        <v>0.25</v>
      </c>
      <c r="AB158">
        <v>0</v>
      </c>
      <c r="AC158">
        <v>0</v>
      </c>
      <c r="AD158">
        <v>0</v>
      </c>
      <c r="AE158">
        <v>0</v>
      </c>
      <c r="AF158">
        <v>0</v>
      </c>
      <c r="AG158" s="19">
        <f t="shared" si="32"/>
        <v>4.1666666666666664E-2</v>
      </c>
      <c r="AI158">
        <v>0</v>
      </c>
      <c r="AJ158">
        <v>1</v>
      </c>
      <c r="AK158">
        <v>0</v>
      </c>
      <c r="AL158">
        <v>0</v>
      </c>
      <c r="AM158">
        <v>0</v>
      </c>
      <c r="AN158">
        <v>0.75</v>
      </c>
      <c r="AO158">
        <v>0.75</v>
      </c>
      <c r="AP158">
        <v>0</v>
      </c>
      <c r="AQ158">
        <v>0.5</v>
      </c>
      <c r="AR158">
        <v>1</v>
      </c>
      <c r="AS158" s="19">
        <f t="shared" si="33"/>
        <v>0.4</v>
      </c>
      <c r="AU158">
        <v>1</v>
      </c>
      <c r="AV158">
        <v>0.75</v>
      </c>
      <c r="AW158">
        <v>0</v>
      </c>
      <c r="AX158">
        <v>0</v>
      </c>
      <c r="AY158">
        <v>0.5</v>
      </c>
      <c r="BA158">
        <v>0.5</v>
      </c>
      <c r="BB158" s="19">
        <f t="shared" si="39"/>
        <v>0.45833333333333331</v>
      </c>
      <c r="BF158" s="21">
        <f>(Y158+AG158+AS158+BB158)/4</f>
        <v>0.29791666666666666</v>
      </c>
      <c r="BG158" s="21">
        <f t="shared" si="40"/>
        <v>0.5</v>
      </c>
      <c r="BH158" s="21">
        <f>BF158/$BF$168*$BH$168</f>
        <v>0.55311128700693024</v>
      </c>
      <c r="BJ158">
        <f t="shared" si="35"/>
        <v>0.55311128700693024</v>
      </c>
      <c r="BL158">
        <f t="shared" si="36"/>
        <v>0.48082784813610546</v>
      </c>
      <c r="BN158" s="29">
        <f t="shared" si="37"/>
        <v>0.52891063294971608</v>
      </c>
      <c r="BP158" s="31">
        <f t="shared" si="38"/>
        <v>0.52891063294971608</v>
      </c>
      <c r="BR158" s="32">
        <f t="shared" si="41"/>
        <v>0.52891063294971608</v>
      </c>
    </row>
    <row r="159" spans="1:71" ht="15.75" thickBot="1">
      <c r="A159" s="11">
        <v>22</v>
      </c>
      <c r="B159" s="5"/>
      <c r="C159" s="24" t="s">
        <v>114</v>
      </c>
      <c r="D159" s="7"/>
      <c r="J159">
        <v>0</v>
      </c>
      <c r="K159">
        <v>0</v>
      </c>
      <c r="L159">
        <v>0</v>
      </c>
      <c r="M159">
        <v>0</v>
      </c>
      <c r="N159">
        <v>0</v>
      </c>
      <c r="P159">
        <v>0</v>
      </c>
      <c r="Q159" s="19">
        <f t="shared" si="30"/>
        <v>0</v>
      </c>
      <c r="BD159" t="s">
        <v>173</v>
      </c>
      <c r="BG159" s="21">
        <f t="shared" si="40"/>
        <v>0</v>
      </c>
      <c r="BN159" s="29"/>
      <c r="BP159" s="31"/>
      <c r="BR159" s="32"/>
      <c r="BS159" t="s">
        <v>192</v>
      </c>
    </row>
    <row r="160" spans="1:71" ht="15.75" thickBot="1">
      <c r="A160" s="10">
        <v>23</v>
      </c>
      <c r="B160" s="2"/>
      <c r="C160" s="22" t="s">
        <v>115</v>
      </c>
      <c r="D160" s="4"/>
      <c r="M160">
        <v>1</v>
      </c>
      <c r="N160">
        <v>1</v>
      </c>
      <c r="O160">
        <v>1</v>
      </c>
      <c r="Q160" s="19">
        <f t="shared" si="30"/>
        <v>0.42857142857142855</v>
      </c>
      <c r="S160">
        <v>0.75</v>
      </c>
      <c r="T160">
        <v>0.5</v>
      </c>
      <c r="U160">
        <v>1</v>
      </c>
      <c r="V160">
        <v>0</v>
      </c>
      <c r="W160">
        <v>0.25</v>
      </c>
      <c r="X160">
        <v>0</v>
      </c>
      <c r="Y160" s="19">
        <f t="shared" si="31"/>
        <v>0.41666666666666669</v>
      </c>
      <c r="AA160">
        <v>0.25</v>
      </c>
      <c r="AB160">
        <v>0</v>
      </c>
      <c r="AC160">
        <v>0</v>
      </c>
      <c r="AD160">
        <v>0.5</v>
      </c>
      <c r="AE160">
        <v>1</v>
      </c>
      <c r="AF160">
        <v>0</v>
      </c>
      <c r="AG160" s="19">
        <f t="shared" si="32"/>
        <v>0.29166666666666669</v>
      </c>
      <c r="AI160">
        <v>0</v>
      </c>
      <c r="AJ160">
        <v>1</v>
      </c>
      <c r="AK160">
        <v>0.25</v>
      </c>
      <c r="AL160">
        <v>1</v>
      </c>
      <c r="AM160">
        <v>0.75</v>
      </c>
      <c r="AN160">
        <v>0.75</v>
      </c>
      <c r="AO160">
        <v>0.75</v>
      </c>
      <c r="AP160">
        <v>0</v>
      </c>
      <c r="AQ160">
        <v>0.75</v>
      </c>
      <c r="AR160">
        <v>1</v>
      </c>
      <c r="AS160" s="19">
        <f t="shared" si="33"/>
        <v>0.625</v>
      </c>
      <c r="AU160">
        <v>1</v>
      </c>
      <c r="AV160">
        <v>0</v>
      </c>
      <c r="AW160">
        <v>0</v>
      </c>
      <c r="AX160">
        <v>1</v>
      </c>
      <c r="AY160">
        <v>0.25</v>
      </c>
      <c r="BA160">
        <v>0.5</v>
      </c>
      <c r="BB160" s="19">
        <f t="shared" si="39"/>
        <v>0.45833333333333331</v>
      </c>
      <c r="BF160" s="21">
        <f>(Y160+AG160+AS160+BB160)/4</f>
        <v>0.44791666666666669</v>
      </c>
      <c r="BG160" s="21">
        <f t="shared" si="40"/>
        <v>0.75</v>
      </c>
      <c r="BH160" s="21">
        <f>BF160/$BF$168*$BH$168</f>
        <v>0.83160088605937077</v>
      </c>
      <c r="BJ160">
        <f>MAX(BH160,BF160/$BF$168*$BH$168)</f>
        <v>0.83160088605937077</v>
      </c>
      <c r="BL160">
        <f t="shared" si="36"/>
        <v>0.72222368775708179</v>
      </c>
      <c r="BN160" s="29">
        <f t="shared" si="37"/>
        <v>0.79444605653278999</v>
      </c>
      <c r="BP160" s="31">
        <f t="shared" si="38"/>
        <v>0.79444605653278999</v>
      </c>
      <c r="BR160" s="32">
        <f t="shared" si="41"/>
        <v>0.79444605653278999</v>
      </c>
    </row>
    <row r="161" spans="1:70" ht="15.75" thickBot="1">
      <c r="A161" s="11">
        <v>24</v>
      </c>
      <c r="B161" s="5"/>
      <c r="C161" s="23" t="s">
        <v>116</v>
      </c>
      <c r="D161" s="7"/>
      <c r="J161">
        <v>1</v>
      </c>
      <c r="M161">
        <v>1</v>
      </c>
      <c r="Q161" s="19">
        <f t="shared" si="30"/>
        <v>0.2857142857142857</v>
      </c>
      <c r="S161">
        <v>1</v>
      </c>
      <c r="T161">
        <v>0.25</v>
      </c>
      <c r="U161">
        <v>0.75</v>
      </c>
      <c r="V161">
        <v>0</v>
      </c>
      <c r="W161">
        <v>0.25</v>
      </c>
      <c r="X161">
        <v>0</v>
      </c>
      <c r="Y161" s="19">
        <f t="shared" si="31"/>
        <v>0.375</v>
      </c>
      <c r="AA161">
        <v>0</v>
      </c>
      <c r="AB161">
        <v>0</v>
      </c>
      <c r="AC161">
        <v>1</v>
      </c>
      <c r="AD161">
        <v>1</v>
      </c>
      <c r="AE161">
        <v>1</v>
      </c>
      <c r="AF161" s="18">
        <v>1</v>
      </c>
      <c r="AG161" s="19">
        <f t="shared" si="32"/>
        <v>0.66666666666666663</v>
      </c>
      <c r="AI161">
        <v>0</v>
      </c>
      <c r="AJ161">
        <v>1</v>
      </c>
      <c r="AK161">
        <v>0</v>
      </c>
      <c r="AL161">
        <v>1</v>
      </c>
      <c r="AM161">
        <v>0</v>
      </c>
      <c r="AN161">
        <v>0.75</v>
      </c>
      <c r="AO161">
        <v>0.75</v>
      </c>
      <c r="AP161">
        <v>0</v>
      </c>
      <c r="AQ161">
        <v>0.5</v>
      </c>
      <c r="AR161">
        <v>1</v>
      </c>
      <c r="AS161" s="19">
        <f t="shared" si="33"/>
        <v>0.5</v>
      </c>
      <c r="AU161">
        <v>1</v>
      </c>
      <c r="AV161">
        <v>1</v>
      </c>
      <c r="AW161">
        <v>1</v>
      </c>
      <c r="AX161">
        <v>0.75</v>
      </c>
      <c r="AY161">
        <v>0.5</v>
      </c>
      <c r="BA161">
        <v>0.5</v>
      </c>
      <c r="BB161" s="19">
        <f t="shared" si="39"/>
        <v>0.79166666666666663</v>
      </c>
      <c r="BF161" s="21">
        <f>(Y161+AG161+AS161+BB161)/4</f>
        <v>0.58333333333333326</v>
      </c>
      <c r="BG161" s="21">
        <f t="shared" si="40"/>
        <v>0.5</v>
      </c>
      <c r="BH161" s="21">
        <f>BF161/$BF$168*$BH$168</f>
        <v>1.0830151074261571</v>
      </c>
      <c r="BJ161">
        <f t="shared" ref="BJ161:BJ162" si="43">MAX(BH161,BF161/$BF$168*$BH$168)</f>
        <v>1.0830151074261571</v>
      </c>
      <c r="BL161">
        <f t="shared" si="36"/>
        <v>0.7498727096371296</v>
      </c>
      <c r="BN161" s="29">
        <f t="shared" si="37"/>
        <v>0.82485998060084265</v>
      </c>
      <c r="BP161" s="31">
        <f t="shared" si="38"/>
        <v>0.82485998060084265</v>
      </c>
      <c r="BR161" s="32">
        <f t="shared" si="41"/>
        <v>0.82485998060084265</v>
      </c>
    </row>
    <row r="162" spans="1:70" ht="15.75" thickBot="1">
      <c r="A162" s="10">
        <v>25</v>
      </c>
      <c r="B162" s="2"/>
      <c r="C162" s="3" t="s">
        <v>117</v>
      </c>
      <c r="D162" s="4"/>
      <c r="M162">
        <v>1</v>
      </c>
      <c r="O162">
        <v>1</v>
      </c>
      <c r="Q162" s="19">
        <f t="shared" si="30"/>
        <v>0.2857142857142857</v>
      </c>
      <c r="S162">
        <v>0.5</v>
      </c>
      <c r="T162">
        <v>0.75</v>
      </c>
      <c r="U162">
        <v>1</v>
      </c>
      <c r="V162">
        <v>0</v>
      </c>
      <c r="W162">
        <v>1</v>
      </c>
      <c r="X162">
        <v>0</v>
      </c>
      <c r="Y162" s="19">
        <f t="shared" si="31"/>
        <v>0.54166666666666663</v>
      </c>
      <c r="AA162">
        <v>0</v>
      </c>
      <c r="AB162">
        <v>0.25</v>
      </c>
      <c r="AC162">
        <v>0.5</v>
      </c>
      <c r="AD162">
        <v>0</v>
      </c>
      <c r="AE162">
        <v>0</v>
      </c>
      <c r="AF162">
        <v>0</v>
      </c>
      <c r="AG162" s="19">
        <f t="shared" si="32"/>
        <v>0.125</v>
      </c>
      <c r="AI162">
        <v>0</v>
      </c>
      <c r="AJ162">
        <v>0</v>
      </c>
      <c r="AK162">
        <v>0.25</v>
      </c>
      <c r="AL162">
        <v>1</v>
      </c>
      <c r="AM162">
        <v>0</v>
      </c>
      <c r="AN162">
        <v>0.75</v>
      </c>
      <c r="AO162">
        <v>0.75</v>
      </c>
      <c r="AP162">
        <v>0</v>
      </c>
      <c r="AQ162">
        <v>0</v>
      </c>
      <c r="AR162">
        <v>1</v>
      </c>
      <c r="AS162" s="19">
        <f t="shared" si="33"/>
        <v>0.375</v>
      </c>
      <c r="AU162">
        <v>1</v>
      </c>
      <c r="AV162">
        <v>0</v>
      </c>
      <c r="AW162">
        <v>1</v>
      </c>
      <c r="AX162">
        <v>0.75</v>
      </c>
      <c r="AY162">
        <v>0.25</v>
      </c>
      <c r="BA162">
        <v>0</v>
      </c>
      <c r="BB162" s="19">
        <f t="shared" si="39"/>
        <v>0.5</v>
      </c>
      <c r="BF162" s="21">
        <f>(Y162+AG162+AS162+BB162)/4</f>
        <v>0.38541666666666663</v>
      </c>
      <c r="BG162" s="21">
        <f t="shared" si="40"/>
        <v>0.5</v>
      </c>
      <c r="BH162" s="21">
        <f>22/35</f>
        <v>0.62857142857142856</v>
      </c>
      <c r="BJ162">
        <f t="shared" si="43"/>
        <v>0.71556355312085373</v>
      </c>
      <c r="BL162">
        <f>BF162*$BF$2+BG162*$BG$2+BJ162*$BH$2</f>
        <v>0.56330875458167484</v>
      </c>
      <c r="BN162" s="29">
        <f>BL162*1.1</f>
        <v>0.61963963003984235</v>
      </c>
      <c r="BP162" s="31">
        <f t="shared" si="38"/>
        <v>0.61963963003984235</v>
      </c>
      <c r="BR162" s="32">
        <f t="shared" si="41"/>
        <v>0.61963963003984235</v>
      </c>
    </row>
    <row r="163" spans="1:70">
      <c r="BN163" s="29"/>
    </row>
    <row r="164" spans="1:70">
      <c r="BF164" s="21">
        <f>BF162+BF157+BF151+BF146+BF144+BF145+BF143+BF142+BF140+BF129+BF127+BF124+BF120+BF118+BF117+BF116+BF114+BF113+BF112+BF111+BF109+BF108+BF107+BF105+BF96+BF94+BF93+BF92+BF91+BF90+BF89+BF86+BF85+BF84+BF83+BF81+BF79+BF78+BF77+BF76+BF75+BF74+BF73+BF72</f>
        <v>18.036979166666665</v>
      </c>
      <c r="BH164" s="21">
        <f t="shared" ref="BH164" si="44">BH162+BH157+BH151+BH146+BH144+BH145+BH143+BH142+BH140+BH129+BH127+BH124+BH120+BH118+BH117+BH116+BH114+BH113+BH112+BH111+BH109+BH108+BH107+BH105+BH96+BH94+BH93+BH92+BH91+BH90+BH89+BH86+BH85+BH84+BH83+BH81+BH79+BH78+BH77+BH76+BH75+BH74+BH73+BH72</f>
        <v>31.542857142857152</v>
      </c>
    </row>
    <row r="165" spans="1:70">
      <c r="X165" s="18"/>
      <c r="Y165" s="20"/>
    </row>
    <row r="166" spans="1:70">
      <c r="Z166" s="18"/>
      <c r="BL166" t="s">
        <v>194</v>
      </c>
      <c r="BM166" t="s">
        <v>199</v>
      </c>
    </row>
    <row r="167" spans="1:70">
      <c r="BF167" s="21">
        <f>BF162+BF157+BF151+BF146+BF145+BF144+BF143+BF142+BF140+BF129+BF127+BF124+BF120+BF118+BF117+BF116+BF114+BF113+BF112+BF111+BF109+BF108+BF107+BF105+BF96+BF94+BF93+BF92+BF91+BF90+BF89+BF86+BF85+BF84+BF83+BF81+BF79+BF78+BF77+BF76+BF75+BF74+BF73+BF72+BF56+BF55+BF53+BF51+BF49+BF48+BF47+BF46+BF45+BF43+BF42+BF39+BF23+BF21+BF20+BF19+BF18+BF16+BF15+BF13+BF12+BF11+BF10+BF8</f>
        <v>26.132291666666656</v>
      </c>
      <c r="BG167" s="21">
        <f>BG162+BG157+BG151+BG146+BG145+BG144+BG143+BG142+BG140+BG129+BG127+BG124+BG120+BG118+BG117+BG116+BG114+BG113+BG112+BG111+BG109+BG108+BG107+BG105+BG96+BG94+BG93+BG92+BG91+BG90+BG89+BG86+BG85+BG84+BG83+BG81+BG79+BG78+BG77+BG76+BG75+BG74+BG73+BG72+BG56+BG55+BG53+BG51+BG49+BG48+BG47+BG46+BG45+BG43+BG42+BG39+BG23+BG21+BG20+BG19+BG18+BG16+BG15+BG13+BG12+BG11+BG10+BG8</f>
        <v>30</v>
      </c>
      <c r="BH167" s="21">
        <f t="shared" ref="BH167" si="45">BH162+BH157+BH151+BH146+BH145+BH144+BH143+BH142+BH140+BH129+BH127+BH124+BH120+BH118+BH117+BH116+BH114+BH113+BH112+BH111+BH109+BH108+BH107+BH105+BH96+BH94+BH93+BH92+BH91+BH90+BH89+BH86+BH85+BH84+BH83+BH81+BH79+BH78+BH77+BH76+BH75+BH74+BH73+BH72+BH56+BH55+BH53+BH51+BH49+BH48+BH47+BH46+BH45+BH43+BH42+BH39+BH23+BH21+BH20+BH19+BH18+BH16+BH15+BH13+BH12+BH11+BH10+BH8</f>
        <v>48.517142857142851</v>
      </c>
      <c r="BI167">
        <f>48.5/26.1</f>
        <v>1.8582375478927202</v>
      </c>
      <c r="BL167" t="s">
        <v>195</v>
      </c>
      <c r="BM167" t="s">
        <v>197</v>
      </c>
    </row>
    <row r="168" spans="1:70">
      <c r="BE168" t="s">
        <v>182</v>
      </c>
      <c r="BF168" s="21">
        <f>BF167/68</f>
        <v>0.38429840686274497</v>
      </c>
      <c r="BG168" s="21">
        <f>BG167/68</f>
        <v>0.44117647058823528</v>
      </c>
      <c r="BH168" s="21">
        <f>BH167/68</f>
        <v>0.71348739495798308</v>
      </c>
      <c r="BI168">
        <f>48.5/26.1</f>
        <v>1.8582375478927202</v>
      </c>
      <c r="BL168" t="s">
        <v>196</v>
      </c>
      <c r="BM168" t="s">
        <v>198</v>
      </c>
    </row>
    <row r="169" spans="1:70">
      <c r="BE169" t="s">
        <v>185</v>
      </c>
    </row>
  </sheetData>
  <mergeCells count="5">
    <mergeCell ref="A4:D4"/>
    <mergeCell ref="A37:D37"/>
    <mergeCell ref="A70:D70"/>
    <mergeCell ref="A103:D103"/>
    <mergeCell ref="A136:D136"/>
  </mergeCells>
  <pageMargins left="0.51181102362204722" right="0.51181102362204722" top="0.55118110236220474" bottom="0.74803149606299213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L1" workbookViewId="0">
      <selection activeCell="AJ1" sqref="AJ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Пользователь Windows</cp:lastModifiedBy>
  <cp:lastPrinted>2020-06-15T09:36:41Z</cp:lastPrinted>
  <dcterms:created xsi:type="dcterms:W3CDTF">2020-03-27T11:57:20Z</dcterms:created>
  <dcterms:modified xsi:type="dcterms:W3CDTF">2020-07-06T05:33:48Z</dcterms:modified>
</cp:coreProperties>
</file>